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Dle sborníku ÚOŽI" sheetId="2" r:id="rId2"/>
    <sheet name="02 - Dle sborníku URS" sheetId="3" r:id="rId3"/>
    <sheet name="03 - VON" sheetId="4" r:id="rId4"/>
    <sheet name="Seznam figur" sheetId="5" r:id="rId5"/>
    <sheet name="Pokyny pro vyplnění" sheetId="6" r:id="rId6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'01 - Dle sborníku ÚOŽI'!$C$86:$K$146</definedName>
    <definedName name="_xlnm.Print_Area" localSheetId="1">'01 - Dle sborníku ÚOŽI'!$C$4:$J$39,'01 - Dle sborníku ÚOŽI'!$C$45:$J$68,'01 - Dle sborníku ÚOŽI'!$C$74:$K$146</definedName>
    <definedName name="_xlnm.Print_Titles" localSheetId="1">'01 - Dle sborníku ÚOŽI'!$86:$86</definedName>
    <definedName name="_xlnm._FilterDatabase" localSheetId="2" hidden="1">'02 - Dle sborníku URS'!$C$84:$K$129</definedName>
    <definedName name="_xlnm.Print_Area" localSheetId="2">'02 - Dle sborníku URS'!$C$4:$J$39,'02 - Dle sborníku URS'!$C$45:$J$66,'02 - Dle sborníku URS'!$C$72:$K$129</definedName>
    <definedName name="_xlnm.Print_Titles" localSheetId="2">'02 - Dle sborníku URS'!$84:$84</definedName>
    <definedName name="_xlnm._FilterDatabase" localSheetId="3" hidden="1">'03 - VON'!$C$80:$K$113</definedName>
    <definedName name="_xlnm.Print_Area" localSheetId="3">'03 - VON'!$C$4:$J$39,'03 - VON'!$C$45:$J$62,'03 - VON'!$C$68:$K$113</definedName>
    <definedName name="_xlnm.Print_Titles" localSheetId="3">'03 - VON'!$80:$80</definedName>
    <definedName name="_xlnm.Print_Area" localSheetId="4">'Seznam figur'!$C$4:$G$13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T98"/>
  <c r="T82"/>
  <c r="T81"/>
  <c r="P82"/>
  <c r="J37"/>
  <c r="J36"/>
  <c i="1" r="AY57"/>
  <c i="4" r="J35"/>
  <c i="1" r="AX57"/>
  <c i="4"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3"/>
  <c r="BH83"/>
  <c r="BG83"/>
  <c r="BF83"/>
  <c r="T83"/>
  <c r="R83"/>
  <c r="P83"/>
  <c r="J78"/>
  <c r="F77"/>
  <c r="F75"/>
  <c r="E73"/>
  <c r="J55"/>
  <c r="F54"/>
  <c r="F52"/>
  <c r="E50"/>
  <c r="J21"/>
  <c r="E21"/>
  <c r="J77"/>
  <c r="J20"/>
  <c r="J18"/>
  <c r="E18"/>
  <c r="F78"/>
  <c r="J17"/>
  <c r="J12"/>
  <c r="J75"/>
  <c r="E7"/>
  <c r="E71"/>
  <c i="3" r="J37"/>
  <c r="J36"/>
  <c i="1" r="AY56"/>
  <c i="3" r="J35"/>
  <c i="1" r="AX56"/>
  <c i="3"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F81"/>
  <c r="F79"/>
  <c r="E77"/>
  <c r="J55"/>
  <c r="F54"/>
  <c r="F52"/>
  <c r="E50"/>
  <c r="J21"/>
  <c r="E21"/>
  <c r="J54"/>
  <c r="J20"/>
  <c r="J18"/>
  <c r="E18"/>
  <c r="F55"/>
  <c r="J17"/>
  <c r="J12"/>
  <c r="J79"/>
  <c r="E7"/>
  <c r="E48"/>
  <c i="2" r="J37"/>
  <c r="J36"/>
  <c i="1" r="AY55"/>
  <c i="2" r="J35"/>
  <c i="1" r="AX55"/>
  <c i="2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84"/>
  <c r="F83"/>
  <c r="F81"/>
  <c r="E79"/>
  <c r="J55"/>
  <c r="F54"/>
  <c r="F52"/>
  <c r="E50"/>
  <c r="J21"/>
  <c r="E21"/>
  <c r="J83"/>
  <c r="J20"/>
  <c r="J18"/>
  <c r="E18"/>
  <c r="F84"/>
  <c r="J17"/>
  <c r="J12"/>
  <c r="J81"/>
  <c r="E7"/>
  <c r="E48"/>
  <c i="1" r="L50"/>
  <c r="AM50"/>
  <c r="AM49"/>
  <c r="L49"/>
  <c r="AM47"/>
  <c r="L47"/>
  <c r="L45"/>
  <c r="L44"/>
  <c i="2" r="J115"/>
  <c r="BK144"/>
  <c r="BK138"/>
  <c r="BK146"/>
  <c r="J132"/>
  <c r="J112"/>
  <c r="J126"/>
  <c r="J96"/>
  <c r="J91"/>
  <c r="J142"/>
  <c r="BK130"/>
  <c r="BK100"/>
  <c r="BK99"/>
  <c r="J125"/>
  <c r="BK94"/>
  <c i="3" r="J128"/>
  <c r="J94"/>
  <c r="BK99"/>
  <c r="BK113"/>
  <c r="J99"/>
  <c i="4" r="BK93"/>
  <c r="BK96"/>
  <c i="2" r="BK104"/>
  <c r="J133"/>
  <c r="BK108"/>
  <c r="J107"/>
  <c r="J98"/>
  <c r="BK116"/>
  <c r="J110"/>
  <c r="BK145"/>
  <c r="J131"/>
  <c r="BK115"/>
  <c r="BK132"/>
  <c r="J93"/>
  <c i="3" r="J113"/>
  <c r="BK117"/>
  <c r="J107"/>
  <c r="BK105"/>
  <c r="BK111"/>
  <c r="J92"/>
  <c i="2" r="BK136"/>
  <c r="J94"/>
  <c r="J99"/>
  <c r="J92"/>
  <c r="J138"/>
  <c r="J123"/>
  <c r="J143"/>
  <c r="J104"/>
  <c r="BK101"/>
  <c r="J134"/>
  <c r="BK121"/>
  <c i="3" r="BK121"/>
  <c r="J121"/>
  <c i="4" r="J99"/>
  <c r="BK97"/>
  <c i="2" r="BK142"/>
  <c r="J111"/>
  <c r="J121"/>
  <c r="J116"/>
  <c r="BK107"/>
  <c r="J95"/>
  <c i="3" r="BK126"/>
  <c r="BK90"/>
  <c r="BK94"/>
  <c i="4" r="BK83"/>
  <c r="BK92"/>
  <c i="2" r="J97"/>
  <c r="J146"/>
  <c r="J127"/>
  <c r="BK97"/>
  <c r="J106"/>
  <c i="3" r="J126"/>
  <c i="2" r="BK112"/>
  <c r="J139"/>
  <c r="BK106"/>
  <c r="BK119"/>
  <c r="J120"/>
  <c r="J130"/>
  <c r="J140"/>
  <c r="BK133"/>
  <c r="J118"/>
  <c r="BK95"/>
  <c r="BK123"/>
  <c i="4" r="J97"/>
  <c r="J89"/>
  <c i="2" r="BK135"/>
  <c r="J101"/>
  <c r="BK143"/>
  <c r="BK125"/>
  <c r="BK90"/>
  <c r="J122"/>
  <c i="3" r="J117"/>
  <c r="BK114"/>
  <c r="J114"/>
  <c r="BK92"/>
  <c r="BK107"/>
  <c i="4" r="J111"/>
  <c r="BK105"/>
  <c r="J93"/>
  <c r="J96"/>
  <c i="1" r="AS54"/>
  <c i="2" r="BK91"/>
  <c r="BK139"/>
  <c r="BK98"/>
  <c r="BK122"/>
  <c i="3" r="BK103"/>
  <c r="BK109"/>
  <c i="4" r="J102"/>
  <c r="BK89"/>
  <c i="3" r="BK128"/>
  <c i="2" r="J100"/>
  <c r="J113"/>
  <c r="BK134"/>
  <c r="BK113"/>
  <c r="BK120"/>
  <c i="3" r="J119"/>
  <c r="J101"/>
  <c r="BK123"/>
  <c r="J88"/>
  <c r="J103"/>
  <c i="4" r="J108"/>
  <c r="BK94"/>
  <c r="J92"/>
  <c i="2" r="J128"/>
  <c r="BK140"/>
  <c r="BK92"/>
  <c r="J135"/>
  <c r="J102"/>
  <c r="BK102"/>
  <c r="J119"/>
  <c r="BK141"/>
  <c r="BK127"/>
  <c r="BK110"/>
  <c r="J90"/>
  <c r="BK118"/>
  <c i="3" r="J116"/>
  <c r="J111"/>
  <c r="J90"/>
  <c r="J109"/>
  <c r="BK101"/>
  <c r="BK97"/>
  <c i="4" r="BK108"/>
  <c r="BK99"/>
  <c r="BK90"/>
  <c i="2" r="J129"/>
  <c r="BK129"/>
  <c r="BK93"/>
  <c r="J144"/>
  <c r="J136"/>
  <c r="BK128"/>
  <c r="J105"/>
  <c r="BK131"/>
  <c r="J108"/>
  <c i="3" r="J123"/>
  <c r="J97"/>
  <c r="BK88"/>
  <c r="J105"/>
  <c i="4" r="BK102"/>
  <c r="J94"/>
  <c r="J105"/>
  <c r="J83"/>
  <c i="2" r="J145"/>
  <c r="BK105"/>
  <c r="BK126"/>
  <c r="J141"/>
  <c r="BK111"/>
  <c r="BK96"/>
  <c i="3" r="BK119"/>
  <c r="BK116"/>
  <c i="4" r="BK111"/>
  <c r="J90"/>
  <c i="2" l="1" r="T109"/>
  <c r="P117"/>
  <c r="R137"/>
  <c i="3" r="BK96"/>
  <c r="J96"/>
  <c r="J62"/>
  <c r="T104"/>
  <c r="P125"/>
  <c i="2" r="BK117"/>
  <c r="J117"/>
  <c r="J65"/>
  <c r="T103"/>
  <c i="3" r="P104"/>
  <c i="2" r="R89"/>
  <c r="R124"/>
  <c i="3" r="T96"/>
  <c r="T125"/>
  <c i="2" r="P89"/>
  <c r="BK109"/>
  <c r="J109"/>
  <c r="J63"/>
  <c r="BK114"/>
  <c r="J114"/>
  <c r="J64"/>
  <c r="R114"/>
  <c r="R117"/>
  <c r="P137"/>
  <c i="3" r="T87"/>
  <c r="BK104"/>
  <c r="J104"/>
  <c r="J63"/>
  <c r="BK125"/>
  <c r="J125"/>
  <c r="J65"/>
  <c i="2" r="BK103"/>
  <c r="J103"/>
  <c r="J62"/>
  <c r="P124"/>
  <c i="3" r="BK87"/>
  <c r="J87"/>
  <c r="J61"/>
  <c r="P120"/>
  <c i="2" r="BK89"/>
  <c r="BK88"/>
  <c r="R103"/>
  <c r="R109"/>
  <c r="BK124"/>
  <c r="J124"/>
  <c r="J66"/>
  <c r="BK137"/>
  <c r="J137"/>
  <c r="J67"/>
  <c i="3" r="R87"/>
  <c r="R104"/>
  <c r="R125"/>
  <c i="4" r="R82"/>
  <c i="3" r="R96"/>
  <c r="R120"/>
  <c i="4" r="BK98"/>
  <c r="J98"/>
  <c r="J61"/>
  <c i="2" r="P103"/>
  <c r="T124"/>
  <c i="3" r="P96"/>
  <c r="T120"/>
  <c i="4" r="BK82"/>
  <c r="J82"/>
  <c r="J60"/>
  <c i="2" r="T89"/>
  <c r="T88"/>
  <c r="T87"/>
  <c r="P109"/>
  <c r="P114"/>
  <c r="T114"/>
  <c r="T117"/>
  <c r="T137"/>
  <c i="3" r="P87"/>
  <c r="P86"/>
  <c r="P85"/>
  <c i="1" r="AU56"/>
  <c i="3" r="BK120"/>
  <c r="J120"/>
  <c r="J64"/>
  <c i="4" r="P98"/>
  <c r="P81"/>
  <c i="1" r="AU57"/>
  <c i="4" r="R98"/>
  <c r="J52"/>
  <c r="F55"/>
  <c r="BE89"/>
  <c r="BE94"/>
  <c r="BE102"/>
  <c r="BE111"/>
  <c r="E48"/>
  <c r="BE83"/>
  <c r="J54"/>
  <c r="BE90"/>
  <c r="BE93"/>
  <c r="BE96"/>
  <c r="BE97"/>
  <c r="BE99"/>
  <c r="BE108"/>
  <c r="BE92"/>
  <c r="BE105"/>
  <c i="3" r="E75"/>
  <c i="2" r="J88"/>
  <c r="J60"/>
  <c i="3" r="J52"/>
  <c r="BE97"/>
  <c r="F82"/>
  <c r="BE94"/>
  <c r="BE119"/>
  <c r="BE117"/>
  <c r="BE92"/>
  <c r="BE101"/>
  <c r="BE111"/>
  <c r="BE121"/>
  <c i="2" r="J89"/>
  <c r="J61"/>
  <c i="3" r="J81"/>
  <c r="BE88"/>
  <c r="BE99"/>
  <c r="BE113"/>
  <c r="BE128"/>
  <c r="BE107"/>
  <c r="BE109"/>
  <c r="BE114"/>
  <c r="BE116"/>
  <c r="BE90"/>
  <c r="BE126"/>
  <c r="BE103"/>
  <c r="BE105"/>
  <c r="BE123"/>
  <c i="2" r="J54"/>
  <c r="BE101"/>
  <c r="BE119"/>
  <c r="BE128"/>
  <c r="E77"/>
  <c r="BE91"/>
  <c r="BE102"/>
  <c r="BE115"/>
  <c r="BE123"/>
  <c r="BE146"/>
  <c r="BE111"/>
  <c r="BE127"/>
  <c r="BE133"/>
  <c r="J52"/>
  <c r="F55"/>
  <c r="BE92"/>
  <c r="BE104"/>
  <c r="BE105"/>
  <c r="BE106"/>
  <c r="BE107"/>
  <c r="BE108"/>
  <c r="BE113"/>
  <c r="BE121"/>
  <c r="BE126"/>
  <c r="BE136"/>
  <c r="BE138"/>
  <c r="BE142"/>
  <c r="BE144"/>
  <c r="BE94"/>
  <c r="BE131"/>
  <c r="BE100"/>
  <c r="BE120"/>
  <c r="BE125"/>
  <c r="BE99"/>
  <c r="BE112"/>
  <c r="BE118"/>
  <c r="BE93"/>
  <c r="BE96"/>
  <c r="BE90"/>
  <c r="BE97"/>
  <c r="BE130"/>
  <c r="BE95"/>
  <c r="BE129"/>
  <c r="BE98"/>
  <c r="BE132"/>
  <c r="BE134"/>
  <c r="BE135"/>
  <c r="BE139"/>
  <c r="BE140"/>
  <c r="BE141"/>
  <c r="BE143"/>
  <c r="BE145"/>
  <c r="BE110"/>
  <c r="BE116"/>
  <c r="BE122"/>
  <c r="J34"/>
  <c i="1" r="AW55"/>
  <c i="3" r="F34"/>
  <c i="1" r="BA56"/>
  <c i="3" r="J34"/>
  <c i="1" r="AW56"/>
  <c i="2" r="F37"/>
  <c i="1" r="BD55"/>
  <c i="2" r="F34"/>
  <c i="1" r="BA55"/>
  <c i="3" r="F36"/>
  <c i="1" r="BC56"/>
  <c i="4" r="F37"/>
  <c i="1" r="BD57"/>
  <c i="3" r="F37"/>
  <c i="1" r="BD56"/>
  <c i="3" r="F35"/>
  <c i="1" r="BB56"/>
  <c i="2" r="F35"/>
  <c i="1" r="BB55"/>
  <c i="4" r="F34"/>
  <c i="1" r="BA57"/>
  <c i="4" r="F36"/>
  <c i="1" r="BC57"/>
  <c i="4" r="F35"/>
  <c i="1" r="BB57"/>
  <c i="4" r="J34"/>
  <c i="1" r="AW57"/>
  <c i="2" r="F36"/>
  <c i="1" r="BC55"/>
  <c i="3" l="1" r="T86"/>
  <c r="T85"/>
  <c i="2" r="BK87"/>
  <c r="J87"/>
  <c r="J59"/>
  <c r="P88"/>
  <c r="P87"/>
  <c i="1" r="AU55"/>
  <c i="4" r="R81"/>
  <c i="3" r="R86"/>
  <c r="R85"/>
  <c i="2" r="R88"/>
  <c r="R87"/>
  <c i="4" r="BK81"/>
  <c r="J81"/>
  <c r="J59"/>
  <c i="3" r="BK86"/>
  <c r="J86"/>
  <c r="J60"/>
  <c i="1" r="AU54"/>
  <c r="BA54"/>
  <c r="AW54"/>
  <c r="AK30"/>
  <c r="BD54"/>
  <c r="W33"/>
  <c r="BB54"/>
  <c r="AX54"/>
  <c i="3" r="F33"/>
  <c i="1" r="AZ56"/>
  <c i="3" r="J33"/>
  <c i="1" r="AV56"/>
  <c r="AT56"/>
  <c i="4" r="F33"/>
  <c i="1" r="AZ57"/>
  <c i="2" r="F33"/>
  <c i="1" r="AZ55"/>
  <c i="2" r="J33"/>
  <c i="1" r="AV55"/>
  <c r="AT55"/>
  <c r="BC54"/>
  <c r="W32"/>
  <c i="4" r="J33"/>
  <c i="1" r="AV57"/>
  <c r="AT57"/>
  <c i="3" l="1" r="BK85"/>
  <c r="J85"/>
  <c r="J59"/>
  <c i="2" r="J30"/>
  <c i="1" r="AG55"/>
  <c i="4" r="J30"/>
  <c i="1" r="AG57"/>
  <c r="AZ54"/>
  <c r="W29"/>
  <c r="AY54"/>
  <c r="W31"/>
  <c r="W30"/>
  <c i="4" l="1" r="J39"/>
  <c i="2" r="J39"/>
  <c i="1" r="AN55"/>
  <c r="AN57"/>
  <c i="3" r="J30"/>
  <c i="1" r="AG56"/>
  <c r="AG54"/>
  <c r="AK26"/>
  <c r="AV54"/>
  <c r="AK29"/>
  <c r="AK35"/>
  <c i="3" l="1" r="J39"/>
  <c i="1" r="AN56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<sst xmlns="http://schemas.openxmlformats.org/spreadsheetml/2006/main">
  <si>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</si>
  <si>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</si>
  <si>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</si>
  <si>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</si>
  <si>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</si>
  <si>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{29183ef1-9a06-4b82-9574-6069e4fe3c0a}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</si>
  <si>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</si>
  <si>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</si>
  <si>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</si>
  <si>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</si>
  <si>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</si>
  <si>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</si>
  <si>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</si>
  <si>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</si>
  <si>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F20240806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</si>
  <si>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</si>
  <si>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</si>
  <si>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přejezdového zabezpečovacího zařízení na přejezdu P7383 v km 103,562 v úseku Pržno – Frýdlant n. O.</t>
  </si>
  <si>
    <t>KSO:</t>
  </si>
  <si>
    <t>824</t>
  </si>
  <si>
    <t>CC-CZ:</t>
  </si>
  <si>
    <t/>
  </si>
  <si>
    <t>Místo:</t>
  </si>
  <si>
    <t>PZS v km 103,562</t>
  </si>
  <si>
    <t>Datum:</t>
  </si>
  <si>
    <t>6. 8. 2024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</si>
  <si>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</si>
  <si>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</si>
  <si>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</si>
  <si>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</si>
  <si>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</si>
  <si>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</si>
  <si>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</si>
  <si>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</si>
  <si>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</si>
  <si>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</si>
  <si>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</si>
  <si>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</si>
  <si>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</si>
  <si>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</si>
  <si>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</si>
  <si>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</si>
  <si>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</si>
  <si>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</si>
  <si>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</si>
  <si>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</si>
  <si>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</si>
  <si>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</si>
  <si>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</si>
  <si>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</si>
  <si>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</si>
  <si>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</si>
  <si>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</si>
  <si>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</si>
  <si>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</si>
  <si>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</si>
  <si>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</si>
  <si>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</si>
  <si>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</si>
  <si>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</si>
  <si>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</si>
  <si>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</si>
  <si>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</si>
  <si>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</si>
  <si>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</si>
  <si>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</si>
  <si>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</si>
  <si>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</si>
  <si>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</si>
  <si>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</si>
  <si>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</si>
  <si>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</si>
  <si>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</si>
  <si>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</si>
  <si>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</si>
  <si>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</si>
  <si>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</si>
  <si>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</si>
  <si>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</si>
  <si>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Dle sborníku ÚOŽI</t>
  </si>
  <si>
    <t>PRO</t>
  </si>
  <si>
    <t>1</t>
  </si>
  <si>
    <t>{6a0eb3e9-7816-4182-a283-2f3d16d35cd9}</t>
  </si>
  <si>
    <t>2</t>
  </si>
  <si>
    <t>02</t>
  </si>
  <si>
    <t>Dle sborníku URS</t>
  </si>
  <si>
    <t>STA</t>
  </si>
  <si>
    <t>{4ce7b3e0-c046-4d7c-a509-9362228a73a0}</t>
  </si>
  <si>
    <t>03</t>
  </si>
  <si>
    <t>VON</t>
  </si>
  <si>
    <t>{9651f921-c150-4209-8625-56765c5e5b33}</t>
  </si>
  <si>
    <t>KRYCÍ LIST SOUPISU PRACÍ</t>
  </si>
  <si>
    <t>Objekt:</t>
  </si>
  <si>
    <t>01 - Dle sborníku ÚOŽI</t>
  </si>
  <si>
    <t>REKAPITULACE ČLENĚNÍ SOUPISU PRACÍ</t>
  </si>
  <si>
    <t>Kód dílu - Popis</t>
  </si>
  <si>
    <t>Cena celkem [CZK]</t>
  </si>
  <si>
    <t>-1</t>
  </si>
  <si>
    <t>HSV - HSV</t>
  </si>
  <si>
    <t xml:space="preserve">    001 - Reléový domek</t>
  </si>
  <si>
    <t xml:space="preserve">    002 - Uzemnění</t>
  </si>
  <si>
    <t xml:space="preserve">    003 - Napájení</t>
  </si>
  <si>
    <t xml:space="preserve">    004 - Počítače náprav</t>
  </si>
  <si>
    <t xml:space="preserve">    005 - Venkovní zařízení</t>
  </si>
  <si>
    <t>KAB - Kabelizace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</si>
  <si>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</si>
  <si>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</si>
  <si>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</si>
  <si>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</si>
  <si>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</si>
  <si>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</si>
  <si>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</si>
  <si>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</si>
  <si>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</si>
  <si>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</si>
  <si>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</si>
  <si>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</si>
  <si>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</si>
  <si>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</si>
  <si>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</si>
  <si>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</si>
  <si>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001</t>
  </si>
  <si>
    <t>Reléový domek</t>
  </si>
  <si>
    <t>K</t>
  </si>
  <si>
    <t>5915007020</t>
  </si>
  <si>
    <t>Zásyp jam nebo rýh sypaninou na železničním spodku se zhutněním Poznámka: 1. Ceny zásypu jam a rýh se zhutněním jsou určeny pro jakoukoliv míru zhutnění.</t>
  </si>
  <si>
    <t>m3</t>
  </si>
  <si>
    <t>Sborník UOŽI 01 2024</t>
  </si>
  <si>
    <t>4</t>
  </si>
  <si>
    <t>-895910481</t>
  </si>
  <si>
    <t>7590117030</t>
  </si>
  <si>
    <t>Demontáž objektu střechy sedlové nebo valbové rel. domku rozměru do 3x3 m - včetně odpojení zařízení od kabelových rozvodů</t>
  </si>
  <si>
    <t>kus</t>
  </si>
  <si>
    <t>-415140959</t>
  </si>
  <si>
    <t>3</t>
  </si>
  <si>
    <t>7590115030</t>
  </si>
  <si>
    <t>Montáž objektu střechy sedlové nebo valbové rel. domku rozměru do 3x3 m</t>
  </si>
  <si>
    <t>-1630889211</t>
  </si>
  <si>
    <t>M</t>
  </si>
  <si>
    <t>7590110400</t>
  </si>
  <si>
    <t xml:space="preserve">Domky, přístřešky Střecha sedlová  rel.domku - podle zvl. požadavků a předložené dokumentace 3x2 m</t>
  </si>
  <si>
    <t>128</t>
  </si>
  <si>
    <t>511808836</t>
  </si>
  <si>
    <t>5</t>
  </si>
  <si>
    <t>7590117010</t>
  </si>
  <si>
    <t>Demontáž objektu rozměru do 6,0 x 3,0 m - včetně odpojení zařízení od kabelových rozvodů</t>
  </si>
  <si>
    <t>-548097530</t>
  </si>
  <si>
    <t>6</t>
  </si>
  <si>
    <t>7590115005</t>
  </si>
  <si>
    <t>Montáž objektu rozměru do 2,5 x 3,6 m - usazení na základy, zatažení kabelů a zřízení kabelové rezervy, opravný nátěr. Neobsahuje výkop a zához jam</t>
  </si>
  <si>
    <t>-1623824897</t>
  </si>
  <si>
    <t>7</t>
  </si>
  <si>
    <t>7593317085</t>
  </si>
  <si>
    <t>Demontáž vnitřní části objektu OPD 2,5/3,6 E</t>
  </si>
  <si>
    <t>1658315423</t>
  </si>
  <si>
    <t>8</t>
  </si>
  <si>
    <t>7593315085</t>
  </si>
  <si>
    <t>Montáž vnitřní části objektu OPD 2,5/3,6 - montáž a ukotvení stojanové řady; montáž podélného roštu šířky 200 mm nad stojanovou řadu, prodlouženého v celé délce objektu, svislého k rozváděči a vodorovného od ovládací desky bateriové skříně k bateriové skříni; zatažení, proměření izolačního stavu a jednostranné číslování zabezpečovacích kabelů, nátěr stojanové řady a kabelových roštů, zhotovení a zapojení kabelových forem</t>
  </si>
  <si>
    <t>357339560</t>
  </si>
  <si>
    <t>9</t>
  </si>
  <si>
    <t>7590110700</t>
  </si>
  <si>
    <t xml:space="preserve">Domky, přístřešky Okapy a děšťové svody - pro rel. domek podle zvl. požadavků a  předložené dokumentace 3x2 m</t>
  </si>
  <si>
    <t>-2072772532</t>
  </si>
  <si>
    <t>10</t>
  </si>
  <si>
    <t>7593315100</t>
  </si>
  <si>
    <t>Montáž zabezpečovacího stojanu reléového - upevnění stojanu do stojanové řady, připojení ochranného uzemnění a informativní kontrola zapojení</t>
  </si>
  <si>
    <t>1383924950</t>
  </si>
  <si>
    <t>11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</si>
  <si>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</si>
  <si>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</si>
  <si>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</si>
  <si>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-137105315</t>
  </si>
  <si>
    <t>5914125010</t>
  </si>
  <si>
    <t>Montáž nástupištních desek Sudop K (KD,KS) 145 Poznámka: 1. V cenách jsou započteny náklady na manipulaci a montáž desek podle vzorového listu. 2. V cenách nejsou obsaženy náklady na dodávku materiálu.</t>
  </si>
  <si>
    <t>m</t>
  </si>
  <si>
    <t>900643792</t>
  </si>
  <si>
    <t>13</t>
  </si>
  <si>
    <t>7590190030</t>
  </si>
  <si>
    <t>Ostatní Nástupištní panel (před vchodové dveře RD)</t>
  </si>
  <si>
    <t>594740259</t>
  </si>
  <si>
    <t>002</t>
  </si>
  <si>
    <t>Uzemnění</t>
  </si>
  <si>
    <t>14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</si>
  <si>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</si>
  <si>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</si>
  <si>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-124240301</t>
  </si>
  <si>
    <t>15</t>
  </si>
  <si>
    <t>7590150010</t>
  </si>
  <si>
    <t>Uzemnění, ukolejnění Sběrnice uzemňovací (CV452119003)</t>
  </si>
  <si>
    <t>1005014532</t>
  </si>
  <si>
    <t>16</t>
  </si>
  <si>
    <t>7491600200</t>
  </si>
  <si>
    <t>Uzemnění Vnější Pásek pozink. FeZn 30x4</t>
  </si>
  <si>
    <t>kg</t>
  </si>
  <si>
    <t>2091566764</t>
  </si>
  <si>
    <t>17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</si>
  <si>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</si>
  <si>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</si>
  <si>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903776634</t>
  </si>
  <si>
    <t>18</t>
  </si>
  <si>
    <t>7491600260</t>
  </si>
  <si>
    <t>Uzemnění Vnější Tyč ZT 1,5t T-profil zemnící</t>
  </si>
  <si>
    <t>2024831403</t>
  </si>
  <si>
    <t>003</t>
  </si>
  <si>
    <t>Napájení</t>
  </si>
  <si>
    <t>19</t>
  </si>
  <si>
    <t>7592905010</t>
  </si>
  <si>
    <t>Montáž článku niklokadmiového kapacity do 200 Ah - postavení článku, připojení vodičů, ochrana svorek vazelinou, změření napětí, kontrola elektrolytu s případným doplněním destilovanou vodou</t>
  </si>
  <si>
    <t>-1242763084</t>
  </si>
  <si>
    <t>20</t>
  </si>
  <si>
    <t>7592910125</t>
  </si>
  <si>
    <t>Baterie Staniční akumulátory NiCd článek 1,2 V/100 Ah C5 se sintrovanou elektrodou, cena včetně spojovacího materiálu a bateriového nosiče či stojanu</t>
  </si>
  <si>
    <t>330331251</t>
  </si>
  <si>
    <t>7593005012</t>
  </si>
  <si>
    <t>Montáž dobíječe, usměrňovače, napáječe nástěnného - včetně připojení vodičů elektrické sítě ss rozvodu a uzemnění, přezkoušení funkce</t>
  </si>
  <si>
    <t>169902818</t>
  </si>
  <si>
    <t>22</t>
  </si>
  <si>
    <t>7593000120</t>
  </si>
  <si>
    <t>Dobíječe, usměrňovače, napáječe Usměrňovač D400 G24/20, oceloplechová prosklená nástěnná skříň 600x600x250, základní stavová indikace opticky</t>
  </si>
  <si>
    <t>-495879837</t>
  </si>
  <si>
    <t>004</t>
  </si>
  <si>
    <t>Počítače náprav</t>
  </si>
  <si>
    <t>23</t>
  </si>
  <si>
    <t>7594307010</t>
  </si>
  <si>
    <t>Demontáž součástí počítače náprav vyhodnocovací části</t>
  </si>
  <si>
    <t>-1915244046</t>
  </si>
  <si>
    <t>24</t>
  </si>
  <si>
    <t>7594305010</t>
  </si>
  <si>
    <t>Montáž součástí počítače náprav vyhodnocovací části</t>
  </si>
  <si>
    <t>-769685027</t>
  </si>
  <si>
    <t>005</t>
  </si>
  <si>
    <t>Venkovní zařízení</t>
  </si>
  <si>
    <t>25</t>
  </si>
  <si>
    <t>7590125057</t>
  </si>
  <si>
    <t>Montáž skříně společné přístrojové pro přejezdy - usazení skříně a zatažení kabelů bez zhotovení a zapojení kabelových forem. Bez kabelových příchytek</t>
  </si>
  <si>
    <t>-153374011</t>
  </si>
  <si>
    <t>26</t>
  </si>
  <si>
    <t>7590120170</t>
  </si>
  <si>
    <t>Skříně Skříň přístr.pro přejezdy spol 133/313.1.11 (HM0354399998269)</t>
  </si>
  <si>
    <t>2062232049</t>
  </si>
  <si>
    <t>27</t>
  </si>
  <si>
    <t>7590195015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</si>
  <si>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</si>
  <si>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264871785</t>
  </si>
  <si>
    <t>28</t>
  </si>
  <si>
    <t>7590120160</t>
  </si>
  <si>
    <t>Skříně Skříňka ovl. pro PZZ-RE (CV723089004)</t>
  </si>
  <si>
    <t>252820031</t>
  </si>
  <si>
    <t>29</t>
  </si>
  <si>
    <t>7596915035</t>
  </si>
  <si>
    <t>Montáž telefonního objektu VTO 3 - 11 do společné přístrojové skříně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</si>
  <si>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-2101653298</t>
  </si>
  <si>
    <t>30</t>
  </si>
  <si>
    <t>7596910020</t>
  </si>
  <si>
    <t>Venkovní telefonní objekty Objekt telef.venk.VTO 4 na stěnu (CV540329004)</t>
  </si>
  <si>
    <t>-1381497705</t>
  </si>
  <si>
    <t>KAB</t>
  </si>
  <si>
    <t>Kabelizace</t>
  </si>
  <si>
    <t>31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</si>
  <si>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</si>
  <si>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</si>
  <si>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-1848170759</t>
  </si>
  <si>
    <t>32</t>
  </si>
  <si>
    <t>7590521514</t>
  </si>
  <si>
    <t>Venkovní vedení kabelová - metalické sítě Plněné, párované s ochr. vodičem TCEKPFLEY 3 P 1,0 D</t>
  </si>
  <si>
    <t>506696483</t>
  </si>
  <si>
    <t>33</t>
  </si>
  <si>
    <t>7590521529</t>
  </si>
  <si>
    <t>Venkovní vedení kabelová - metalické sítě Plněné, párované s ochr. vodičem TCEKPFLEY 7 P 1,0 D</t>
  </si>
  <si>
    <t>-550539671</t>
  </si>
  <si>
    <t>34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</si>
  <si>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</si>
  <si>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</si>
  <si>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1845671894</t>
  </si>
  <si>
    <t>35</t>
  </si>
  <si>
    <t>7590521544</t>
  </si>
  <si>
    <t>Venkovní vedení kabelová - metalické sítě Plněné, párované s ochr. vodičem TCEKPFLEY 24 P 1,0 D</t>
  </si>
  <si>
    <t>-401977647</t>
  </si>
  <si>
    <t>36</t>
  </si>
  <si>
    <t>7590525410</t>
  </si>
  <si>
    <t>Montáž spojky rovné pro plastové kabely párové rovné o průměru 1,0 mm PE plášť bez pancíře S 1 do 6 žil - přistavení elektrického agregátu, změření izolačního odporu, vlastní montáž spojky, sestavení montážního stojanu, upnutí kabelu do stojanu, spojení žil, svaření spojky, uvolnění kabelu, uložení spojky v jámě</t>
  </si>
  <si>
    <t>-716894797</t>
  </si>
  <si>
    <t>37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</si>
  <si>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</si>
  <si>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</si>
  <si>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1442518360</t>
  </si>
  <si>
    <t>38</t>
  </si>
  <si>
    <t>7590525412</t>
  </si>
  <si>
    <t>Montáž spojky rovné pro plastové kabely párové rovné o průměru 1,0 mm PE plášť bez pancíře S 1 do 14 žil - přistavení elektrického agregátu, změření izolačního odporu, vlastní montáž spojky, sestavení montážního stojanu, upnutí kabelu do stojanu, spojení žil, svaření spojky, uvolnění kabelu, uložení spojky v jámě</t>
  </si>
  <si>
    <t>-1283945907</t>
  </si>
  <si>
    <t>39</t>
  </si>
  <si>
    <t>7590525416</t>
  </si>
  <si>
    <t>Montáž spojky rovné pro plastové kabely párové rovné o průměru 1,0 mm PE plášť bez pancíře S 2 do 48 žil - přistavení elektrického agregátu, změření izolačního odporu, vlastní montáž spojky, sestavení montážního stojanu, upnutí kabelu do stojanu, spojení žil, svaření spojky, uvolnění kabelu, uložení spojky v jámě</t>
  </si>
  <si>
    <t>1728892746</t>
  </si>
  <si>
    <t>40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</si>
  <si>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</si>
  <si>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</si>
  <si>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1924071447</t>
  </si>
  <si>
    <t>41</t>
  </si>
  <si>
    <t>7593505270</t>
  </si>
  <si>
    <t>Montáž kabelového označníku Ball Marker - upevnění kabelového označníku na plášť kabelu upevňovacími prvky</t>
  </si>
  <si>
    <t>-618854521</t>
  </si>
  <si>
    <t>42</t>
  </si>
  <si>
    <t>7593501820</t>
  </si>
  <si>
    <t>Trasy kabelového vedení Lokátory a markery Ball Marker 1408-XR, fialový zabezpečováci</t>
  </si>
  <si>
    <t>-149210328</t>
  </si>
  <si>
    <t>OST</t>
  </si>
  <si>
    <t>Ostatní</t>
  </si>
  <si>
    <t>43</t>
  </si>
  <si>
    <t>7499451010</t>
  </si>
  <si>
    <t>Vydání průkazu způsobilosti pro funkční celek, provizorní stav - vyhotovení dokladu o silnoproudých zařízeních a vydání průkazu způsobilosti</t>
  </si>
  <si>
    <t>1534233960</t>
  </si>
  <si>
    <t>44</t>
  </si>
  <si>
    <t>7598015165</t>
  </si>
  <si>
    <t>Funkční přezkoušení venkovního telefonního objektu po připojení na kabelové vedení</t>
  </si>
  <si>
    <t>1462425881</t>
  </si>
  <si>
    <t>45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</si>
  <si>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</si>
  <si>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</si>
  <si>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516193768</t>
  </si>
  <si>
    <t>46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</si>
  <si>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</si>
  <si>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</si>
  <si>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-1715918535</t>
  </si>
  <si>
    <t>47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</si>
  <si>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</si>
  <si>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</si>
  <si>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-9466756</t>
  </si>
  <si>
    <t>48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</si>
  <si>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</si>
  <si>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</si>
  <si>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1681774733</t>
  </si>
  <si>
    <t>49</t>
  </si>
  <si>
    <t>7598095550</t>
  </si>
  <si>
    <t>Vyhotovení protokolu UTZ pro PZZ bez závor jedna kolej - vykonání prohlídky a zkoušky včetně vyhotovení protokolu podle vyhl. 100/1995 Sb.</t>
  </si>
  <si>
    <t>1704226897</t>
  </si>
  <si>
    <t>50</t>
  </si>
  <si>
    <t>7598095635</t>
  </si>
  <si>
    <t>Vyhotovení revizní zprávy PZZ - vykonání prohlídky a zkoušky pro napájení elektrického zařízení včetně vyhotovení revizní zprávy podle vyhl. 100/1995 Sb. a norem ČSN</t>
  </si>
  <si>
    <t>-1896481518</t>
  </si>
  <si>
    <t>51</t>
  </si>
  <si>
    <t>7499451510</t>
  </si>
  <si>
    <t>Vyhotovení zprávy o posouzení bezpečnosti (rizik) včetně analýzy a hodnocení rizik - v souladu s nařízením Evropské komise (ES) č. 352/52009 v rozsahu tohoto SO/PS</t>
  </si>
  <si>
    <t>1973334625</t>
  </si>
  <si>
    <t>02 - Dle sborníku URS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</si>
  <si>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</si>
  <si>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</si>
  <si>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</si>
  <si>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</si>
  <si>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6 - Úpravy povrchů, podlahy a osazování výplní</t>
  </si>
  <si>
    <t>HZS - Hodinové zúčtovací sazby</t>
  </si>
  <si>
    <t>Práce a dodávky HSV</t>
  </si>
  <si>
    <t>Zemní práce</t>
  </si>
  <si>
    <t>460581121</t>
  </si>
  <si>
    <t>Úprava terénu zatravnění, včetně dodání osiva a zalití vodou na rovině</t>
  </si>
  <si>
    <t>m2</t>
  </si>
  <si>
    <t>CS ÚRS 2024 02</t>
  </si>
  <si>
    <t>-1957888225</t>
  </si>
  <si>
    <t>Online PSC</t>
  </si>
  <si>
    <t>https://podminky.urs.cz/item/CS_URS_2024_02/460581121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</si>
  <si>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</si>
  <si>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</si>
  <si>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1844804529</t>
  </si>
  <si>
    <t>https://podminky.urs.cz/item/CS_URS_2024_02/181111131</t>
  </si>
  <si>
    <t>460141123</t>
  </si>
  <si>
    <t>Hloubení jam strojně včetně urovnáním dna s přemístěním výkopku do vzdálenosti 3 m od okraje jámy nebo s naložením na dopravní prostředek v omezeném prostoru v hornině třídy těžitelnosti II skupiny 4</t>
  </si>
  <si>
    <t>1367812762</t>
  </si>
  <si>
    <t>https://podminky.urs.cz/item/CS_URS_2024_02/460141123</t>
  </si>
  <si>
    <t>58344171</t>
  </si>
  <si>
    <t>štěrkodrť frakce 0/32</t>
  </si>
  <si>
    <t>t</t>
  </si>
  <si>
    <t>1666490052</t>
  </si>
  <si>
    <t>VV</t>
  </si>
  <si>
    <t>1,400*2</t>
  </si>
  <si>
    <t>Zakládání</t>
  </si>
  <si>
    <t>274321311</t>
  </si>
  <si>
    <t>Základy z betonu železového (bez výztuže) pasy z betonu bez zvláštních nároků na prostředí tř. C 16/20</t>
  </si>
  <si>
    <t>-1453823282</t>
  </si>
  <si>
    <t>https://podminky.urs.cz/item/CS_URS_2024_02/274321311</t>
  </si>
  <si>
    <t>279113154</t>
  </si>
  <si>
    <t>Základové zdi z tvárnic ztraceného bednění včetně výplně z betonu bez zvláštních nároků na vliv prostředí třídy C 25/30, tloušťky zdiva přes 250 do 300 mm</t>
  </si>
  <si>
    <t>167694419</t>
  </si>
  <si>
    <t>https://podminky.urs.cz/item/CS_URS_2024_02/279113154</t>
  </si>
  <si>
    <t>279361221</t>
  </si>
  <si>
    <t>Výztuž základových zdí nosných svislých nebo odkloněných od svislice, rovinných nebo oblých, deskových nebo žebrových, včetně výztuže jejich žeber z betonářské oceli 10 216 (E)</t>
  </si>
  <si>
    <t>-935394091</t>
  </si>
  <si>
    <t>https://podminky.urs.cz/item/CS_URS_2024_02/279361221</t>
  </si>
  <si>
    <t>13021012</t>
  </si>
  <si>
    <t>tyč ocelová kruhová žebírková DIN 488 jakost B500B (10 505) výztuž do betonu D 10mm</t>
  </si>
  <si>
    <t>1566430388</t>
  </si>
  <si>
    <t>Vodorovné konstrukce</t>
  </si>
  <si>
    <t>423131191</t>
  </si>
  <si>
    <t>Osazení betonových tyčových nosníků na ložiska Příplatek k ceně za přejezd jeřábu</t>
  </si>
  <si>
    <t>1295119158</t>
  </si>
  <si>
    <t>https://podminky.urs.cz/item/CS_URS_2024_02/423131191</t>
  </si>
  <si>
    <t>451504111</t>
  </si>
  <si>
    <t>Zřízení podkladní vrstvy z kameniva pod dlažbu tl. do 100 mm</t>
  </si>
  <si>
    <t>60823149</t>
  </si>
  <si>
    <t>https://podminky.urs.cz/item/CS_URS_2024_02/451504111</t>
  </si>
  <si>
    <t>58343810</t>
  </si>
  <si>
    <t>kamenivo drcené hrubé frakce 4/8</t>
  </si>
  <si>
    <t>1845760681</t>
  </si>
  <si>
    <t>18*0,04*2</t>
  </si>
  <si>
    <t>465921411</t>
  </si>
  <si>
    <t>Kladení dlažby z betonových nebo železobetonových desek a tvárnic na sucho na plochách vodorovných nebo ve sklonu hmotnosti přes 60 do 200 kg s vyplněním spár pískem</t>
  </si>
  <si>
    <t>512</t>
  </si>
  <si>
    <t>1943462293</t>
  </si>
  <si>
    <t>https://podminky.urs.cz/item/CS_URS_2024_02/465921411</t>
  </si>
  <si>
    <t>59246098</t>
  </si>
  <si>
    <t>dlažba velkoformátová betonová 560x420mm tl 60mm přírodní</t>
  </si>
  <si>
    <t>-1113681714</t>
  </si>
  <si>
    <t>783823141</t>
  </si>
  <si>
    <t>Penetrační nátěr omítek hladkých zdiva lícového akrylátový</t>
  </si>
  <si>
    <t>-1977458606</t>
  </si>
  <si>
    <t>https://podminky.urs.cz/item/CS_URS_2024_02/783823141</t>
  </si>
  <si>
    <t>58124973</t>
  </si>
  <si>
    <t>hmota nátěrová akrylátová penetrační pro interiér a exteriér</t>
  </si>
  <si>
    <t>-1971994354</t>
  </si>
  <si>
    <t>783826315</t>
  </si>
  <si>
    <t>Nátěr omítek se schopností překlenutí trhlin mikroarmovací silikonový</t>
  </si>
  <si>
    <t>1222799683</t>
  </si>
  <si>
    <t>https://podminky.urs.cz/item/CS_URS_2024_02/783826315</t>
  </si>
  <si>
    <t>58562200</t>
  </si>
  <si>
    <t>omítka silikonová tenkovrstvá pastovitá probarvená rýhovaná zrnitost 2</t>
  </si>
  <si>
    <t>-1037402442</t>
  </si>
  <si>
    <t>Úpravy povrchů, podlahy a osazování výplní</t>
  </si>
  <si>
    <t>612131121</t>
  </si>
  <si>
    <t>Podkladní a spojovací vrstva vnitřních omítaných ploch penetrace disperzní nanášená ručně stěn</t>
  </si>
  <si>
    <t>258968290</t>
  </si>
  <si>
    <t>https://podminky.urs.cz/item/CS_URS_2024_02/612131121</t>
  </si>
  <si>
    <t>764202155</t>
  </si>
  <si>
    <t>Montáž oplechování střešních prvků okapu okapovým plechem oblým nebo ze segmentů</t>
  </si>
  <si>
    <t>-425285519</t>
  </si>
  <si>
    <t>https://podminky.urs.cz/item/CS_URS_2024_02/764202155</t>
  </si>
  <si>
    <t>HZS</t>
  </si>
  <si>
    <t>Hodinové zúčtovací sazby</t>
  </si>
  <si>
    <t>HZS4132</t>
  </si>
  <si>
    <t>Hodinové zúčtovací sazby ostatních profesí obsluha stavebních strojů a zařízení jeřábník specialista</t>
  </si>
  <si>
    <t>hod</t>
  </si>
  <si>
    <t>-175438437</t>
  </si>
  <si>
    <t>https://podminky.urs.cz/item/CS_URS_2024_02/HZS4132</t>
  </si>
  <si>
    <t>HZS4142</t>
  </si>
  <si>
    <t>Hodinové zúčtovací sazby ostatních profesí obsluha stavebních strojů a zařízení vazač břemen odborný</t>
  </si>
  <si>
    <t>1502757104</t>
  </si>
  <si>
    <t>https://podminky.urs.cz/item/CS_URS_2024_02/HZS4142</t>
  </si>
  <si>
    <t>03 - VON</t>
  </si>
  <si>
    <t>VRN - Vedlejší rozpočtové náklady</t>
  </si>
  <si>
    <t>9902100100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</si>
  <si>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</si>
  <si>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262144</t>
  </si>
  <si>
    <t>518628328</t>
  </si>
  <si>
    <t>1,44"kamenivo</t>
  </si>
  <si>
    <t>3"zemina skládka</t>
  </si>
  <si>
    <t>1,5"odpad</t>
  </si>
  <si>
    <t>2,8"štěrk</t>
  </si>
  <si>
    <t>Součet</t>
  </si>
  <si>
    <t>9902109200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</si>
  <si>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</si>
  <si>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1522651973</t>
  </si>
  <si>
    <t>9902200100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</si>
  <si>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</si>
  <si>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321273667</t>
  </si>
  <si>
    <t>8"RD</t>
  </si>
  <si>
    <t>9902209200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</si>
  <si>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</si>
  <si>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-469804638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</si>
  <si>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</si>
  <si>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</si>
  <si>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-1542362136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</si>
  <si>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</si>
  <si>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</si>
  <si>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-1513158289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</si>
  <si>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</si>
  <si>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</si>
  <si>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-1696791769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</si>
  <si>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</si>
  <si>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</si>
  <si>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-916699534</t>
  </si>
  <si>
    <t>VRN</t>
  </si>
  <si>
    <t>Vedlejší rozpočtové náklady</t>
  </si>
  <si>
    <t>022101021</t>
  </si>
  <si>
    <t>Geodetické práce Geodetické práce po ukončení opravy</t>
  </si>
  <si>
    <t>%</t>
  </si>
  <si>
    <t>1024</t>
  </si>
  <si>
    <t>-1677469278</t>
  </si>
  <si>
    <t>0,01" 1% ze ZRN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</si>
  <si>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</si>
  <si>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</si>
  <si>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-1863258782</t>
  </si>
  <si>
    <t>0,01" 1% dotčené práce</t>
  </si>
  <si>
    <t>023101011</t>
  </si>
  <si>
    <t>Projektové práce Projektové práce v rozsahu ZRN (vyjma dále jmenované práce) přes 1 do 3 mil. Kč</t>
  </si>
  <si>
    <t>834870618</t>
  </si>
  <si>
    <t>0,04" 4% ze ZRN-doplnění DSPS</t>
  </si>
  <si>
    <t>024101301</t>
  </si>
  <si>
    <t>Inženýrská činnost posudky (např. statické aj.) a dozory</t>
  </si>
  <si>
    <t>-101008874</t>
  </si>
  <si>
    <t>033121001</t>
  </si>
  <si>
    <t>Provozní vlivy Rušení prací železničním provozem širá trať nebo dopravny s kolejovým rozvětvením s počtem vlaků za směnu 8,5 hod. do 25</t>
  </si>
  <si>
    <t>-519156063</t>
  </si>
  <si>
    <t>0,05" 5% dotčené práce</t>
  </si>
  <si>
    <t>SEZNAM FIGUR</t>
  </si>
  <si>
    <t>Výměra</t>
  </si>
  <si>
    <t>K1</t>
  </si>
  <si>
    <t>Kabelizace 1 - ZE 3p</t>
  </si>
  <si>
    <t>K2</t>
  </si>
  <si>
    <t>Kabelizace 2 - ZE 4p</t>
  </si>
  <si>
    <t>K3</t>
  </si>
  <si>
    <t>Kabelizace 3 - ZE 7p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</si>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</sst>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125095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73</xdr:row>
      <xdr:rowOff>0</xdr:rowOff>
    </xdr:from>
    <xdr:to>
      <xdr:col>9</xdr:col>
      <xdr:colOff>1215390</xdr:colOff>
      <xdr:row>75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71</xdr:row>
      <xdr:rowOff>0</xdr:rowOff>
    </xdr:from>
    <xdr:to>
      <xdr:col>9</xdr:col>
      <xdr:colOff>1215390</xdr:colOff>
      <xdr:row>73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67</xdr:row>
      <xdr:rowOff>0</xdr:rowOff>
    </xdr:from>
    <xdr:to>
      <xdr:col>9</xdr:col>
      <xdr:colOff>1215390</xdr:colOff>
      <xdr:row>69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460581121" TargetMode="External" /><Relationship Id="rId2" Type="http://schemas.openxmlformats.org/officeDocument/2006/relationships/hyperlink" Target="https://podminky.urs.cz/item/CS_URS_2024_02/181111131" TargetMode="External" /><Relationship Id="rId3" Type="http://schemas.openxmlformats.org/officeDocument/2006/relationships/hyperlink" Target="https://podminky.urs.cz/item/CS_URS_2024_02/460141123" TargetMode="External" /><Relationship Id="rId4" Type="http://schemas.openxmlformats.org/officeDocument/2006/relationships/hyperlink" Target="https://podminky.urs.cz/item/CS_URS_2024_02/274321311" TargetMode="External" /><Relationship Id="rId5" Type="http://schemas.openxmlformats.org/officeDocument/2006/relationships/hyperlink" Target="https://podminky.urs.cz/item/CS_URS_2024_02/279113154" TargetMode="External" /><Relationship Id="rId6" Type="http://schemas.openxmlformats.org/officeDocument/2006/relationships/hyperlink" Target="https://podminky.urs.cz/item/CS_URS_2024_02/279361221" TargetMode="External" /><Relationship Id="rId7" Type="http://schemas.openxmlformats.org/officeDocument/2006/relationships/hyperlink" Target="https://podminky.urs.cz/item/CS_URS_2024_02/423131191" TargetMode="External" /><Relationship Id="rId8" Type="http://schemas.openxmlformats.org/officeDocument/2006/relationships/hyperlink" Target="https://podminky.urs.cz/item/CS_URS_2024_02/451504111" TargetMode="External" /><Relationship Id="rId9" Type="http://schemas.openxmlformats.org/officeDocument/2006/relationships/hyperlink" Target="https://podminky.urs.cz/item/CS_URS_2024_02/465921411" TargetMode="External" /><Relationship Id="rId10" Type="http://schemas.openxmlformats.org/officeDocument/2006/relationships/hyperlink" Target="https://podminky.urs.cz/item/CS_URS_2024_02/783823141" TargetMode="External" /><Relationship Id="rId11" Type="http://schemas.openxmlformats.org/officeDocument/2006/relationships/hyperlink" Target="https://podminky.urs.cz/item/CS_URS_2024_02/783826315" TargetMode="External" /><Relationship Id="rId12" Type="http://schemas.openxmlformats.org/officeDocument/2006/relationships/hyperlink" Target="https://podminky.urs.cz/item/CS_URS_2024_02/612131121" TargetMode="External" /><Relationship Id="rId13" Type="http://schemas.openxmlformats.org/officeDocument/2006/relationships/hyperlink" Target="https://podminky.urs.cz/item/CS_URS_2024_02/764202155" TargetMode="External" /><Relationship Id="rId14" Type="http://schemas.openxmlformats.org/officeDocument/2006/relationships/hyperlink" Target="https://podminky.urs.cz/item/CS_URS_2024_02/HZS4132" TargetMode="External" /><Relationship Id="rId15" Type="http://schemas.openxmlformats.org/officeDocument/2006/relationships/hyperlink" Target="https://podminky.urs.cz/item/CS_URS_2024_02/HZS4142" TargetMode="External" /><Relationship Id="rId1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21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21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21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F20240806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přejezdového zabezpečovacího zařízení na přejezdu P7383 v km 103,562 v úseku Pržno – Frýdlant n. O.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PZS v km 103,562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6. 8. 2024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státní organizace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Jana Kotasková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Dle sborníku ÚOŽI'!J30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'01 - Dle sborníku ÚOŽI'!P87</f>
        <v>0</v>
      </c>
      <c r="AV55" s="121">
        <f>'01 - Dle sborníku ÚOŽI'!J33</f>
        <v>0</v>
      </c>
      <c r="AW55" s="121">
        <f>'01 - Dle sborníku ÚOŽI'!J34</f>
        <v>0</v>
      </c>
      <c r="AX55" s="121">
        <f>'01 - Dle sborníku ÚOŽI'!J35</f>
        <v>0</v>
      </c>
      <c r="AY55" s="121">
        <f>'01 - Dle sborníku ÚOŽI'!J36</f>
        <v>0</v>
      </c>
      <c r="AZ55" s="121">
        <f>'01 - Dle sborníku ÚOŽI'!F33</f>
        <v>0</v>
      </c>
      <c r="BA55" s="121">
        <f>'01 - Dle sborníku ÚOŽI'!F34</f>
        <v>0</v>
      </c>
      <c r="BB55" s="121">
        <f>'01 - Dle sborníku ÚOŽI'!F35</f>
        <v>0</v>
      </c>
      <c r="BC55" s="121">
        <f>'01 - Dle sborníku ÚOŽI'!F36</f>
        <v>0</v>
      </c>
      <c r="BD55" s="123">
        <f>'01 - Dle sborníku ÚOŽI'!F37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Dle sborníku URS'!J30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86</v>
      </c>
      <c r="AR56" s="119"/>
      <c r="AS56" s="120">
        <v>0</v>
      </c>
      <c r="AT56" s="121">
        <f>ROUND(SUM(AV56:AW56),2)</f>
        <v>0</v>
      </c>
      <c r="AU56" s="122">
        <f>'02 - Dle sborníku URS'!P85</f>
        <v>0</v>
      </c>
      <c r="AV56" s="121">
        <f>'02 - Dle sborníku URS'!J33</f>
        <v>0</v>
      </c>
      <c r="AW56" s="121">
        <f>'02 - Dle sborníku URS'!J34</f>
        <v>0</v>
      </c>
      <c r="AX56" s="121">
        <f>'02 - Dle sborníku URS'!J35</f>
        <v>0</v>
      </c>
      <c r="AY56" s="121">
        <f>'02 - Dle sborníku URS'!J36</f>
        <v>0</v>
      </c>
      <c r="AZ56" s="121">
        <f>'02 - Dle sborníku URS'!F33</f>
        <v>0</v>
      </c>
      <c r="BA56" s="121">
        <f>'02 - Dle sborníku URS'!F34</f>
        <v>0</v>
      </c>
      <c r="BB56" s="121">
        <f>'02 - Dle sborníku URS'!F35</f>
        <v>0</v>
      </c>
      <c r="BC56" s="121">
        <f>'02 - Dle sborníku URS'!F36</f>
        <v>0</v>
      </c>
      <c r="BD56" s="123">
        <f>'02 - Dle sborníku URS'!F37</f>
        <v>0</v>
      </c>
      <c r="BE56" s="7"/>
      <c r="BT56" s="124" t="s">
        <v>81</v>
      </c>
      <c r="BV56" s="124" t="s">
        <v>75</v>
      </c>
      <c r="BW56" s="124" t="s">
        <v>87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88</v>
      </c>
      <c r="E57" s="115"/>
      <c r="F57" s="115"/>
      <c r="G57" s="115"/>
      <c r="H57" s="115"/>
      <c r="I57" s="116"/>
      <c r="J57" s="115" t="s">
        <v>89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VON'!J30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89</v>
      </c>
      <c r="AR57" s="119"/>
      <c r="AS57" s="125">
        <v>0</v>
      </c>
      <c r="AT57" s="126">
        <f>ROUND(SUM(AV57:AW57),2)</f>
        <v>0</v>
      </c>
      <c r="AU57" s="127">
        <f>'03 - VON'!P81</f>
        <v>0</v>
      </c>
      <c r="AV57" s="126">
        <f>'03 - VON'!J33</f>
        <v>0</v>
      </c>
      <c r="AW57" s="126">
        <f>'03 - VON'!J34</f>
        <v>0</v>
      </c>
      <c r="AX57" s="126">
        <f>'03 - VON'!J35</f>
        <v>0</v>
      </c>
      <c r="AY57" s="126">
        <f>'03 - VON'!J36</f>
        <v>0</v>
      </c>
      <c r="AZ57" s="126">
        <f>'03 - VON'!F33</f>
        <v>0</v>
      </c>
      <c r="BA57" s="126">
        <f>'03 - VON'!F34</f>
        <v>0</v>
      </c>
      <c r="BB57" s="126">
        <f>'03 - VON'!F35</f>
        <v>0</v>
      </c>
      <c r="BC57" s="126">
        <f>'03 - VON'!F36</f>
        <v>0</v>
      </c>
      <c r="BD57" s="128">
        <f>'03 - VON'!F37</f>
        <v>0</v>
      </c>
      <c r="BE57" s="7"/>
      <c r="BT57" s="124" t="s">
        <v>81</v>
      </c>
      <c r="BV57" s="124" t="s">
        <v>75</v>
      </c>
      <c r="BW57" s="124" t="s">
        <v>90</v>
      </c>
      <c r="BX57" s="124" t="s">
        <v>5</v>
      </c>
      <c r="CL57" s="124" t="s">
        <v>19</v>
      </c>
      <c r="CM57" s="124" t="s">
        <v>83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icDDsPQHJWHISHgDsCLCN/IqMuooqziYMhg665pEeeFDikwGf0iKgwvmjhu7RIc/achSSQokSg51S2T916dO5g==" hashValue="h2+tlHWaVxr6Kj7zeJNRdSuPKFzKbYtGnTyl0x55jztiRHiJWiC2qshvUkJ8Ad+0MwTMyABXyQ07A+xaZhn7Bw==" algorithmName="SHA-512" password="CC35"/>
  <mergeCells count="50"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J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Dle sborníku ÚOŽI'!C2" display="/"/>
    <hyperlink ref="A56" location="'02 - Dle sborníku URS'!C2" display="/"/>
    <hyperlink ref="A57" location="'03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zakázky'!K6</f>
        <v>Oprava přejezdového zabezpečovacího zařízení na přejezdu P7383 v km 103,562 v úseku Pržno – Frýdlant n. O.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zakázky'!AN8</f>
        <v>6. 8. 2024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29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tr">
        <f>IF('Rekapitulace zakázky'!AN16="","",'Rekapitulace zakázky'!AN16)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zakázky'!E17="","",'Rekapitulace zakázky'!E17)</f>
        <v xml:space="preserve"> </v>
      </c>
      <c r="F21" s="39"/>
      <c r="G21" s="39"/>
      <c r="H21" s="39"/>
      <c r="I21" s="133" t="s">
        <v>29</v>
      </c>
      <c r="J21" s="137" t="str">
        <f>IF('Rekapitulace zakázky'!AN17="","",'Rekapitulace zakázky'!AN17)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ROUND((SUM(BE87:BE146)),  2)</f>
        <v>0</v>
      </c>
      <c r="G33" s="39"/>
      <c r="H33" s="39"/>
      <c r="I33" s="149">
        <v>0.20999999999999999</v>
      </c>
      <c r="J33" s="148">
        <f>ROUND(((SUM(BE87:BE146))*I33),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ROUND((SUM(BF87:BF146)),  2)</f>
        <v>0</v>
      </c>
      <c r="G34" s="39"/>
      <c r="H34" s="39"/>
      <c r="I34" s="149">
        <v>0.12</v>
      </c>
      <c r="J34" s="148">
        <f>ROUND(((SUM(BF87:BF146))*I34),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ROUND((SUM(BG87:BG146)),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ROUND((SUM(BH87:BH146)),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ROUND((SUM(BI87:BI146)),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Oprava přejezdového zabezpečovacího zařízení na přejezdu P7383 v km 103,562 v úseku Pržno – Frýdlant n. O.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Dle sborníku ÚOŽI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PZS v km 103,562</v>
      </c>
      <c r="G52" s="41"/>
      <c r="H52" s="41"/>
      <c r="I52" s="33" t="s">
        <v>24</v>
      </c>
      <c r="J52" s="73" t="str">
        <f>IF(J12="","",J12)</f>
        <v>6. 8. 2024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99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100</v>
      </c>
      <c r="E62" s="175"/>
      <c r="F62" s="175"/>
      <c r="G62" s="175"/>
      <c r="H62" s="175"/>
      <c r="I62" s="175"/>
      <c r="J62" s="176">
        <f>J103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101</v>
      </c>
      <c r="E63" s="175"/>
      <c r="F63" s="175"/>
      <c r="G63" s="175"/>
      <c r="H63" s="175"/>
      <c r="I63" s="175"/>
      <c r="J63" s="176">
        <f>J109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102</v>
      </c>
      <c r="E64" s="175"/>
      <c r="F64" s="175"/>
      <c r="G64" s="175"/>
      <c r="H64" s="175"/>
      <c r="I64" s="175"/>
      <c r="J64" s="176">
        <f>J114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103</v>
      </c>
      <c r="E65" s="175"/>
      <c r="F65" s="175"/>
      <c r="G65" s="175"/>
      <c r="H65" s="175"/>
      <c r="I65" s="175"/>
      <c r="J65" s="176">
        <f>J117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104</v>
      </c>
      <c r="E66" s="169"/>
      <c r="F66" s="169"/>
      <c r="G66" s="169"/>
      <c r="H66" s="169"/>
      <c r="I66" s="169"/>
      <c r="J66" s="170">
        <f>J124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6"/>
      <c r="C67" s="167"/>
      <c r="D67" s="168" t="s">
        <v>105</v>
      </c>
      <c r="E67" s="169"/>
      <c r="F67" s="169"/>
      <c r="G67" s="169"/>
      <c r="H67" s="169"/>
      <c r="I67" s="169"/>
      <c r="J67" s="170">
        <f>J137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6.25" customHeight="1">
      <c r="A77" s="39"/>
      <c r="B77" s="40"/>
      <c r="C77" s="41"/>
      <c r="D77" s="41"/>
      <c r="E77" s="161" t="str">
        <f>E7</f>
        <v>Oprava přejezdového zabezpečovacího zařízení na přejezdu P7383 v km 103,562 v úseku Pržno – Frýdlant n. O.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92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01 - Dle sborníku ÚOŽI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22</v>
      </c>
      <c r="D81" s="41"/>
      <c r="E81" s="41"/>
      <c r="F81" s="28" t="str">
        <f>F12</f>
        <v>PZS v km 103,562</v>
      </c>
      <c r="G81" s="41"/>
      <c r="H81" s="41"/>
      <c r="I81" s="33" t="s">
        <v>24</v>
      </c>
      <c r="J81" s="73" t="str">
        <f>IF(J12="","",J12)</f>
        <v>6. 8. 2024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26</v>
      </c>
      <c r="D83" s="41"/>
      <c r="E83" s="41"/>
      <c r="F83" s="28" t="str">
        <f>E15</f>
        <v>Správa železnic, státní organizace</v>
      </c>
      <c r="G83" s="41"/>
      <c r="H83" s="41"/>
      <c r="I83" s="33" t="s">
        <v>32</v>
      </c>
      <c r="J83" s="37" t="str">
        <f>E21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30</v>
      </c>
      <c r="D84" s="41"/>
      <c r="E84" s="41"/>
      <c r="F84" s="28" t="str">
        <f>IF(E18="","",E18)</f>
        <v>Vyplň údaj</v>
      </c>
      <c r="G84" s="41"/>
      <c r="H84" s="41"/>
      <c r="I84" s="33" t="s">
        <v>35</v>
      </c>
      <c r="J84" s="37" t="str">
        <f>E24</f>
        <v>Jana Kotasková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107</v>
      </c>
      <c r="D86" s="181" t="s">
        <v>58</v>
      </c>
      <c r="E86" s="181" t="s">
        <v>54</v>
      </c>
      <c r="F86" s="181" t="s">
        <v>55</v>
      </c>
      <c r="G86" s="181" t="s">
        <v>108</v>
      </c>
      <c r="H86" s="181" t="s">
        <v>109</v>
      </c>
      <c r="I86" s="181" t="s">
        <v>110</v>
      </c>
      <c r="J86" s="181" t="s">
        <v>96</v>
      </c>
      <c r="K86" s="182" t="s">
        <v>111</v>
      </c>
      <c r="L86" s="183"/>
      <c r="M86" s="93" t="s">
        <v>21</v>
      </c>
      <c r="N86" s="94" t="s">
        <v>43</v>
      </c>
      <c r="O86" s="94" t="s">
        <v>112</v>
      </c>
      <c r="P86" s="94" t="s">
        <v>113</v>
      </c>
      <c r="Q86" s="94" t="s">
        <v>114</v>
      </c>
      <c r="R86" s="94" t="s">
        <v>115</v>
      </c>
      <c r="S86" s="94" t="s">
        <v>116</v>
      </c>
      <c r="T86" s="95" t="s">
        <v>117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118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P88+P124+P137</f>
        <v>0</v>
      </c>
      <c r="Q87" s="97"/>
      <c r="R87" s="186">
        <f>R88+R124+R137</f>
        <v>0</v>
      </c>
      <c r="S87" s="97"/>
      <c r="T87" s="187">
        <f>T88+T124+T137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72</v>
      </c>
      <c r="AU87" s="18" t="s">
        <v>97</v>
      </c>
      <c r="BK87" s="188">
        <f>BK88+BK124+BK137</f>
        <v>0</v>
      </c>
    </row>
    <row r="88" s="12" customFormat="1" ht="25.92" customHeight="1">
      <c r="A88" s="12"/>
      <c r="B88" s="189"/>
      <c r="C88" s="190"/>
      <c r="D88" s="191" t="s">
        <v>72</v>
      </c>
      <c r="E88" s="192" t="s">
        <v>119</v>
      </c>
      <c r="F88" s="192" t="s">
        <v>119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P89+P103+P109+P114+P117</f>
        <v>0</v>
      </c>
      <c r="Q88" s="197"/>
      <c r="R88" s="198">
        <f>R89+R103+R109+R114+R117</f>
        <v>0</v>
      </c>
      <c r="S88" s="197"/>
      <c r="T88" s="199">
        <f>T89+T103+T109+T114+T117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81</v>
      </c>
      <c r="AT88" s="201" t="s">
        <v>72</v>
      </c>
      <c r="AU88" s="201" t="s">
        <v>73</v>
      </c>
      <c r="AY88" s="200" t="s">
        <v>120</v>
      </c>
      <c r="BK88" s="202">
        <f>BK89+BK103+BK109+BK114+BK117</f>
        <v>0</v>
      </c>
    </row>
    <row r="89" s="12" customFormat="1" ht="22.8" customHeight="1">
      <c r="A89" s="12"/>
      <c r="B89" s="189"/>
      <c r="C89" s="190"/>
      <c r="D89" s="191" t="s">
        <v>72</v>
      </c>
      <c r="E89" s="203" t="s">
        <v>121</v>
      </c>
      <c r="F89" s="203" t="s">
        <v>122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SUM(P90:P102)</f>
        <v>0</v>
      </c>
      <c r="Q89" s="197"/>
      <c r="R89" s="198">
        <f>SUM(R90:R102)</f>
        <v>0</v>
      </c>
      <c r="S89" s="197"/>
      <c r="T89" s="199">
        <f>SUM(T90:T102)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81</v>
      </c>
      <c r="AT89" s="201" t="s">
        <v>72</v>
      </c>
      <c r="AU89" s="201" t="s">
        <v>81</v>
      </c>
      <c r="AY89" s="200" t="s">
        <v>120</v>
      </c>
      <c r="BK89" s="202">
        <f>SUM(BK90:BK102)</f>
        <v>0</v>
      </c>
    </row>
    <row r="90" s="2" customFormat="1" ht="44.25" customHeight="1">
      <c r="A90" s="39"/>
      <c r="B90" s="40"/>
      <c r="C90" s="205" t="s">
        <v>81</v>
      </c>
      <c r="D90" s="205" t="s">
        <v>123</v>
      </c>
      <c r="E90" s="206" t="s">
        <v>124</v>
      </c>
      <c r="F90" s="207" t="s">
        <v>125</v>
      </c>
      <c r="G90" s="208" t="s">
        <v>126</v>
      </c>
      <c r="H90" s="209">
        <v>1.3999999999999999</v>
      </c>
      <c r="I90" s="210"/>
      <c r="J90" s="211">
        <f>ROUND(I90*H90,2)</f>
        <v>0</v>
      </c>
      <c r="K90" s="207" t="s">
        <v>127</v>
      </c>
      <c r="L90" s="45"/>
      <c r="M90" s="212" t="s">
        <v>21</v>
      </c>
      <c r="N90" s="213" t="s">
        <v>44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128</v>
      </c>
      <c r="AT90" s="216" t="s">
        <v>123</v>
      </c>
      <c r="AU90" s="216" t="s">
        <v>83</v>
      </c>
      <c r="AY90" s="18" t="s">
        <v>120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128</v>
      </c>
      <c r="BM90" s="216" t="s">
        <v>129</v>
      </c>
    </row>
    <row r="91" s="2" customFormat="1" ht="37.8" customHeight="1">
      <c r="A91" s="39"/>
      <c r="B91" s="40"/>
      <c r="C91" s="205" t="s">
        <v>83</v>
      </c>
      <c r="D91" s="205" t="s">
        <v>123</v>
      </c>
      <c r="E91" s="206" t="s">
        <v>130</v>
      </c>
      <c r="F91" s="207" t="s">
        <v>131</v>
      </c>
      <c r="G91" s="208" t="s">
        <v>132</v>
      </c>
      <c r="H91" s="209">
        <v>2</v>
      </c>
      <c r="I91" s="210"/>
      <c r="J91" s="211">
        <f>ROUND(I91*H91,2)</f>
        <v>0</v>
      </c>
      <c r="K91" s="207" t="s">
        <v>127</v>
      </c>
      <c r="L91" s="45"/>
      <c r="M91" s="212" t="s">
        <v>21</v>
      </c>
      <c r="N91" s="213" t="s">
        <v>44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128</v>
      </c>
      <c r="AT91" s="216" t="s">
        <v>123</v>
      </c>
      <c r="AU91" s="216" t="s">
        <v>83</v>
      </c>
      <c r="AY91" s="18" t="s">
        <v>120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128</v>
      </c>
      <c r="BM91" s="216" t="s">
        <v>133</v>
      </c>
    </row>
    <row r="92" s="2" customFormat="1" ht="24.15" customHeight="1">
      <c r="A92" s="39"/>
      <c r="B92" s="40"/>
      <c r="C92" s="205" t="s">
        <v>134</v>
      </c>
      <c r="D92" s="205" t="s">
        <v>123</v>
      </c>
      <c r="E92" s="206" t="s">
        <v>135</v>
      </c>
      <c r="F92" s="207" t="s">
        <v>136</v>
      </c>
      <c r="G92" s="208" t="s">
        <v>132</v>
      </c>
      <c r="H92" s="209">
        <v>1</v>
      </c>
      <c r="I92" s="210"/>
      <c r="J92" s="211">
        <f>ROUND(I92*H92,2)</f>
        <v>0</v>
      </c>
      <c r="K92" s="207" t="s">
        <v>127</v>
      </c>
      <c r="L92" s="45"/>
      <c r="M92" s="212" t="s">
        <v>21</v>
      </c>
      <c r="N92" s="213" t="s">
        <v>44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128</v>
      </c>
      <c r="AT92" s="216" t="s">
        <v>123</v>
      </c>
      <c r="AU92" s="216" t="s">
        <v>83</v>
      </c>
      <c r="AY92" s="18" t="s">
        <v>120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81</v>
      </c>
      <c r="BK92" s="217">
        <f>ROUND(I92*H92,2)</f>
        <v>0</v>
      </c>
      <c r="BL92" s="18" t="s">
        <v>128</v>
      </c>
      <c r="BM92" s="216" t="s">
        <v>137</v>
      </c>
    </row>
    <row r="93" s="2" customFormat="1" ht="33" customHeight="1">
      <c r="A93" s="39"/>
      <c r="B93" s="40"/>
      <c r="C93" s="218" t="s">
        <v>128</v>
      </c>
      <c r="D93" s="218" t="s">
        <v>138</v>
      </c>
      <c r="E93" s="219" t="s">
        <v>139</v>
      </c>
      <c r="F93" s="220" t="s">
        <v>140</v>
      </c>
      <c r="G93" s="221" t="s">
        <v>132</v>
      </c>
      <c r="H93" s="222">
        <v>1</v>
      </c>
      <c r="I93" s="223"/>
      <c r="J93" s="224">
        <f>ROUND(I93*H93,2)</f>
        <v>0</v>
      </c>
      <c r="K93" s="220" t="s">
        <v>127</v>
      </c>
      <c r="L93" s="225"/>
      <c r="M93" s="226" t="s">
        <v>21</v>
      </c>
      <c r="N93" s="227" t="s">
        <v>44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141</v>
      </c>
      <c r="AT93" s="216" t="s">
        <v>138</v>
      </c>
      <c r="AU93" s="216" t="s">
        <v>83</v>
      </c>
      <c r="AY93" s="18" t="s">
        <v>120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141</v>
      </c>
      <c r="BM93" s="216" t="s">
        <v>142</v>
      </c>
    </row>
    <row r="94" s="2" customFormat="1" ht="24.15" customHeight="1">
      <c r="A94" s="39"/>
      <c r="B94" s="40"/>
      <c r="C94" s="205" t="s">
        <v>143</v>
      </c>
      <c r="D94" s="205" t="s">
        <v>123</v>
      </c>
      <c r="E94" s="206" t="s">
        <v>144</v>
      </c>
      <c r="F94" s="207" t="s">
        <v>145</v>
      </c>
      <c r="G94" s="208" t="s">
        <v>132</v>
      </c>
      <c r="H94" s="209">
        <v>2</v>
      </c>
      <c r="I94" s="210"/>
      <c r="J94" s="211">
        <f>ROUND(I94*H94,2)</f>
        <v>0</v>
      </c>
      <c r="K94" s="207" t="s">
        <v>127</v>
      </c>
      <c r="L94" s="45"/>
      <c r="M94" s="212" t="s">
        <v>21</v>
      </c>
      <c r="N94" s="213" t="s">
        <v>44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128</v>
      </c>
      <c r="AT94" s="216" t="s">
        <v>123</v>
      </c>
      <c r="AU94" s="216" t="s">
        <v>83</v>
      </c>
      <c r="AY94" s="18" t="s">
        <v>120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81</v>
      </c>
      <c r="BK94" s="217">
        <f>ROUND(I94*H94,2)</f>
        <v>0</v>
      </c>
      <c r="BL94" s="18" t="s">
        <v>128</v>
      </c>
      <c r="BM94" s="216" t="s">
        <v>146</v>
      </c>
    </row>
    <row r="95" s="2" customFormat="1" ht="44.25" customHeight="1">
      <c r="A95" s="39"/>
      <c r="B95" s="40"/>
      <c r="C95" s="205" t="s">
        <v>147</v>
      </c>
      <c r="D95" s="205" t="s">
        <v>123</v>
      </c>
      <c r="E95" s="206" t="s">
        <v>148</v>
      </c>
      <c r="F95" s="207" t="s">
        <v>149</v>
      </c>
      <c r="G95" s="208" t="s">
        <v>132</v>
      </c>
      <c r="H95" s="209">
        <v>1</v>
      </c>
      <c r="I95" s="210"/>
      <c r="J95" s="211">
        <f>ROUND(I95*H95,2)</f>
        <v>0</v>
      </c>
      <c r="K95" s="207" t="s">
        <v>127</v>
      </c>
      <c r="L95" s="45"/>
      <c r="M95" s="212" t="s">
        <v>21</v>
      </c>
      <c r="N95" s="213" t="s">
        <v>44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128</v>
      </c>
      <c r="AT95" s="216" t="s">
        <v>123</v>
      </c>
      <c r="AU95" s="216" t="s">
        <v>83</v>
      </c>
      <c r="AY95" s="18" t="s">
        <v>120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81</v>
      </c>
      <c r="BK95" s="217">
        <f>ROUND(I95*H95,2)</f>
        <v>0</v>
      </c>
      <c r="BL95" s="18" t="s">
        <v>128</v>
      </c>
      <c r="BM95" s="216" t="s">
        <v>150</v>
      </c>
    </row>
    <row r="96" s="2" customFormat="1" ht="16.5" customHeight="1">
      <c r="A96" s="39"/>
      <c r="B96" s="40"/>
      <c r="C96" s="205" t="s">
        <v>151</v>
      </c>
      <c r="D96" s="205" t="s">
        <v>123</v>
      </c>
      <c r="E96" s="206" t="s">
        <v>152</v>
      </c>
      <c r="F96" s="207" t="s">
        <v>153</v>
      </c>
      <c r="G96" s="208" t="s">
        <v>132</v>
      </c>
      <c r="H96" s="209">
        <v>2</v>
      </c>
      <c r="I96" s="210"/>
      <c r="J96" s="211">
        <f>ROUND(I96*H96,2)</f>
        <v>0</v>
      </c>
      <c r="K96" s="207" t="s">
        <v>127</v>
      </c>
      <c r="L96" s="45"/>
      <c r="M96" s="212" t="s">
        <v>21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128</v>
      </c>
      <c r="AT96" s="216" t="s">
        <v>123</v>
      </c>
      <c r="AU96" s="216" t="s">
        <v>83</v>
      </c>
      <c r="AY96" s="18" t="s">
        <v>120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128</v>
      </c>
      <c r="BM96" s="216" t="s">
        <v>154</v>
      </c>
    </row>
    <row r="97" s="2" customFormat="1" ht="114.9" customHeight="1">
      <c r="A97" s="39"/>
      <c r="B97" s="40"/>
      <c r="C97" s="205" t="s">
        <v>155</v>
      </c>
      <c r="D97" s="205" t="s">
        <v>123</v>
      </c>
      <c r="E97" s="206" t="s">
        <v>156</v>
      </c>
      <c r="F97" s="207" t="s">
        <v>157</v>
      </c>
      <c r="G97" s="208" t="s">
        <v>132</v>
      </c>
      <c r="H97" s="209">
        <v>1</v>
      </c>
      <c r="I97" s="210"/>
      <c r="J97" s="211">
        <f>ROUND(I97*H97,2)</f>
        <v>0</v>
      </c>
      <c r="K97" s="207" t="s">
        <v>127</v>
      </c>
      <c r="L97" s="45"/>
      <c r="M97" s="212" t="s">
        <v>21</v>
      </c>
      <c r="N97" s="213" t="s">
        <v>44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128</v>
      </c>
      <c r="AT97" s="216" t="s">
        <v>123</v>
      </c>
      <c r="AU97" s="216" t="s">
        <v>83</v>
      </c>
      <c r="AY97" s="18" t="s">
        <v>120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81</v>
      </c>
      <c r="BK97" s="217">
        <f>ROUND(I97*H97,2)</f>
        <v>0</v>
      </c>
      <c r="BL97" s="18" t="s">
        <v>128</v>
      </c>
      <c r="BM97" s="216" t="s">
        <v>158</v>
      </c>
    </row>
    <row r="98" s="2" customFormat="1" ht="37.8" customHeight="1">
      <c r="A98" s="39"/>
      <c r="B98" s="40"/>
      <c r="C98" s="218" t="s">
        <v>159</v>
      </c>
      <c r="D98" s="218" t="s">
        <v>138</v>
      </c>
      <c r="E98" s="219" t="s">
        <v>160</v>
      </c>
      <c r="F98" s="220" t="s">
        <v>161</v>
      </c>
      <c r="G98" s="221" t="s">
        <v>132</v>
      </c>
      <c r="H98" s="222">
        <v>1</v>
      </c>
      <c r="I98" s="223"/>
      <c r="J98" s="224">
        <f>ROUND(I98*H98,2)</f>
        <v>0</v>
      </c>
      <c r="K98" s="220" t="s">
        <v>127</v>
      </c>
      <c r="L98" s="225"/>
      <c r="M98" s="226" t="s">
        <v>21</v>
      </c>
      <c r="N98" s="227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141</v>
      </c>
      <c r="AT98" s="216" t="s">
        <v>138</v>
      </c>
      <c r="AU98" s="216" t="s">
        <v>83</v>
      </c>
      <c r="AY98" s="18" t="s">
        <v>120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141</v>
      </c>
      <c r="BM98" s="216" t="s">
        <v>162</v>
      </c>
    </row>
    <row r="99" s="2" customFormat="1" ht="44.25" customHeight="1">
      <c r="A99" s="39"/>
      <c r="B99" s="40"/>
      <c r="C99" s="205" t="s">
        <v>163</v>
      </c>
      <c r="D99" s="205" t="s">
        <v>123</v>
      </c>
      <c r="E99" s="206" t="s">
        <v>164</v>
      </c>
      <c r="F99" s="207" t="s">
        <v>165</v>
      </c>
      <c r="G99" s="208" t="s">
        <v>132</v>
      </c>
      <c r="H99" s="209">
        <v>1</v>
      </c>
      <c r="I99" s="210"/>
      <c r="J99" s="211">
        <f>ROUND(I99*H99,2)</f>
        <v>0</v>
      </c>
      <c r="K99" s="207" t="s">
        <v>127</v>
      </c>
      <c r="L99" s="45"/>
      <c r="M99" s="212" t="s">
        <v>21</v>
      </c>
      <c r="N99" s="213" t="s">
        <v>44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128</v>
      </c>
      <c r="AT99" s="216" t="s">
        <v>123</v>
      </c>
      <c r="AU99" s="216" t="s">
        <v>83</v>
      </c>
      <c r="AY99" s="18" t="s">
        <v>120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81</v>
      </c>
      <c r="BK99" s="217">
        <f>ROUND(I99*H99,2)</f>
        <v>0</v>
      </c>
      <c r="BL99" s="18" t="s">
        <v>128</v>
      </c>
      <c r="BM99" s="216" t="s">
        <v>166</v>
      </c>
    </row>
    <row r="100" s="2" customFormat="1" ht="44.25" customHeight="1">
      <c r="A100" s="39"/>
      <c r="B100" s="40"/>
      <c r="C100" s="218" t="s">
        <v>167</v>
      </c>
      <c r="D100" s="218" t="s">
        <v>138</v>
      </c>
      <c r="E100" s="219" t="s">
        <v>168</v>
      </c>
      <c r="F100" s="220" t="s">
        <v>169</v>
      </c>
      <c r="G100" s="221" t="s">
        <v>170</v>
      </c>
      <c r="H100" s="222">
        <v>1</v>
      </c>
      <c r="I100" s="223"/>
      <c r="J100" s="224">
        <f>ROUND(I100*H100,2)</f>
        <v>0</v>
      </c>
      <c r="K100" s="220" t="s">
        <v>127</v>
      </c>
      <c r="L100" s="225"/>
      <c r="M100" s="226" t="s">
        <v>21</v>
      </c>
      <c r="N100" s="227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141</v>
      </c>
      <c r="AT100" s="216" t="s">
        <v>138</v>
      </c>
      <c r="AU100" s="216" t="s">
        <v>83</v>
      </c>
      <c r="AY100" s="18" t="s">
        <v>120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141</v>
      </c>
      <c r="BM100" s="216" t="s">
        <v>171</v>
      </c>
    </row>
    <row r="101" s="2" customFormat="1" ht="62.7" customHeight="1">
      <c r="A101" s="39"/>
      <c r="B101" s="40"/>
      <c r="C101" s="205" t="s">
        <v>8</v>
      </c>
      <c r="D101" s="205" t="s">
        <v>123</v>
      </c>
      <c r="E101" s="206" t="s">
        <v>172</v>
      </c>
      <c r="F101" s="207" t="s">
        <v>173</v>
      </c>
      <c r="G101" s="208" t="s">
        <v>174</v>
      </c>
      <c r="H101" s="209">
        <v>1</v>
      </c>
      <c r="I101" s="210"/>
      <c r="J101" s="211">
        <f>ROUND(I101*H101,2)</f>
        <v>0</v>
      </c>
      <c r="K101" s="207" t="s">
        <v>127</v>
      </c>
      <c r="L101" s="45"/>
      <c r="M101" s="212" t="s">
        <v>21</v>
      </c>
      <c r="N101" s="213" t="s">
        <v>44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128</v>
      </c>
      <c r="AT101" s="216" t="s">
        <v>123</v>
      </c>
      <c r="AU101" s="216" t="s">
        <v>83</v>
      </c>
      <c r="AY101" s="18" t="s">
        <v>120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81</v>
      </c>
      <c r="BK101" s="217">
        <f>ROUND(I101*H101,2)</f>
        <v>0</v>
      </c>
      <c r="BL101" s="18" t="s">
        <v>128</v>
      </c>
      <c r="BM101" s="216" t="s">
        <v>175</v>
      </c>
    </row>
    <row r="102" s="2" customFormat="1" ht="21.75" customHeight="1">
      <c r="A102" s="39"/>
      <c r="B102" s="40"/>
      <c r="C102" s="218" t="s">
        <v>176</v>
      </c>
      <c r="D102" s="218" t="s">
        <v>138</v>
      </c>
      <c r="E102" s="219" t="s">
        <v>177</v>
      </c>
      <c r="F102" s="220" t="s">
        <v>178</v>
      </c>
      <c r="G102" s="221" t="s">
        <v>132</v>
      </c>
      <c r="H102" s="222">
        <v>1</v>
      </c>
      <c r="I102" s="223"/>
      <c r="J102" s="224">
        <f>ROUND(I102*H102,2)</f>
        <v>0</v>
      </c>
      <c r="K102" s="220" t="s">
        <v>127</v>
      </c>
      <c r="L102" s="225"/>
      <c r="M102" s="226" t="s">
        <v>21</v>
      </c>
      <c r="N102" s="227" t="s">
        <v>44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141</v>
      </c>
      <c r="AT102" s="216" t="s">
        <v>138</v>
      </c>
      <c r="AU102" s="216" t="s">
        <v>83</v>
      </c>
      <c r="AY102" s="18" t="s">
        <v>120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81</v>
      </c>
      <c r="BK102" s="217">
        <f>ROUND(I102*H102,2)</f>
        <v>0</v>
      </c>
      <c r="BL102" s="18" t="s">
        <v>141</v>
      </c>
      <c r="BM102" s="216" t="s">
        <v>179</v>
      </c>
    </row>
    <row r="103" s="12" customFormat="1" ht="22.8" customHeight="1">
      <c r="A103" s="12"/>
      <c r="B103" s="189"/>
      <c r="C103" s="190"/>
      <c r="D103" s="191" t="s">
        <v>72</v>
      </c>
      <c r="E103" s="203" t="s">
        <v>180</v>
      </c>
      <c r="F103" s="203" t="s">
        <v>181</v>
      </c>
      <c r="G103" s="190"/>
      <c r="H103" s="190"/>
      <c r="I103" s="193"/>
      <c r="J103" s="204">
        <f>BK103</f>
        <v>0</v>
      </c>
      <c r="K103" s="190"/>
      <c r="L103" s="195"/>
      <c r="M103" s="196"/>
      <c r="N103" s="197"/>
      <c r="O103" s="197"/>
      <c r="P103" s="198">
        <f>SUM(P104:P108)</f>
        <v>0</v>
      </c>
      <c r="Q103" s="197"/>
      <c r="R103" s="198">
        <f>SUM(R104:R108)</f>
        <v>0</v>
      </c>
      <c r="S103" s="197"/>
      <c r="T103" s="199">
        <f>SUM(T104:T108)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81</v>
      </c>
      <c r="AT103" s="201" t="s">
        <v>72</v>
      </c>
      <c r="AU103" s="201" t="s">
        <v>81</v>
      </c>
      <c r="AY103" s="200" t="s">
        <v>120</v>
      </c>
      <c r="BK103" s="202">
        <f>SUM(BK104:BK108)</f>
        <v>0</v>
      </c>
    </row>
    <row r="104" s="2" customFormat="1" ht="78" customHeight="1">
      <c r="A104" s="39"/>
      <c r="B104" s="40"/>
      <c r="C104" s="205" t="s">
        <v>182</v>
      </c>
      <c r="D104" s="205" t="s">
        <v>123</v>
      </c>
      <c r="E104" s="206" t="s">
        <v>183</v>
      </c>
      <c r="F104" s="207" t="s">
        <v>184</v>
      </c>
      <c r="G104" s="208" t="s">
        <v>174</v>
      </c>
      <c r="H104" s="209">
        <v>25</v>
      </c>
      <c r="I104" s="210"/>
      <c r="J104" s="211">
        <f>ROUND(I104*H104,2)</f>
        <v>0</v>
      </c>
      <c r="K104" s="207" t="s">
        <v>127</v>
      </c>
      <c r="L104" s="45"/>
      <c r="M104" s="212" t="s">
        <v>21</v>
      </c>
      <c r="N104" s="213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128</v>
      </c>
      <c r="AT104" s="216" t="s">
        <v>123</v>
      </c>
      <c r="AU104" s="216" t="s">
        <v>83</v>
      </c>
      <c r="AY104" s="18" t="s">
        <v>120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128</v>
      </c>
      <c r="BM104" s="216" t="s">
        <v>185</v>
      </c>
    </row>
    <row r="105" s="2" customFormat="1" ht="24.15" customHeight="1">
      <c r="A105" s="39"/>
      <c r="B105" s="40"/>
      <c r="C105" s="218" t="s">
        <v>186</v>
      </c>
      <c r="D105" s="218" t="s">
        <v>138</v>
      </c>
      <c r="E105" s="219" t="s">
        <v>187</v>
      </c>
      <c r="F105" s="220" t="s">
        <v>188</v>
      </c>
      <c r="G105" s="221" t="s">
        <v>132</v>
      </c>
      <c r="H105" s="222">
        <v>1</v>
      </c>
      <c r="I105" s="223"/>
      <c r="J105" s="224">
        <f>ROUND(I105*H105,2)</f>
        <v>0</v>
      </c>
      <c r="K105" s="220" t="s">
        <v>127</v>
      </c>
      <c r="L105" s="225"/>
      <c r="M105" s="226" t="s">
        <v>21</v>
      </c>
      <c r="N105" s="227" t="s">
        <v>44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141</v>
      </c>
      <c r="AT105" s="216" t="s">
        <v>138</v>
      </c>
      <c r="AU105" s="216" t="s">
        <v>83</v>
      </c>
      <c r="AY105" s="18" t="s">
        <v>120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141</v>
      </c>
      <c r="BM105" s="216" t="s">
        <v>189</v>
      </c>
    </row>
    <row r="106" s="2" customFormat="1" ht="16.5" customHeight="1">
      <c r="A106" s="39"/>
      <c r="B106" s="40"/>
      <c r="C106" s="218" t="s">
        <v>190</v>
      </c>
      <c r="D106" s="218" t="s">
        <v>138</v>
      </c>
      <c r="E106" s="219" t="s">
        <v>191</v>
      </c>
      <c r="F106" s="220" t="s">
        <v>192</v>
      </c>
      <c r="G106" s="221" t="s">
        <v>193</v>
      </c>
      <c r="H106" s="222">
        <v>25</v>
      </c>
      <c r="I106" s="223"/>
      <c r="J106" s="224">
        <f>ROUND(I106*H106,2)</f>
        <v>0</v>
      </c>
      <c r="K106" s="220" t="s">
        <v>127</v>
      </c>
      <c r="L106" s="225"/>
      <c r="M106" s="226" t="s">
        <v>21</v>
      </c>
      <c r="N106" s="227" t="s">
        <v>44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141</v>
      </c>
      <c r="AT106" s="216" t="s">
        <v>138</v>
      </c>
      <c r="AU106" s="216" t="s">
        <v>83</v>
      </c>
      <c r="AY106" s="18" t="s">
        <v>120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81</v>
      </c>
      <c r="BK106" s="217">
        <f>ROUND(I106*H106,2)</f>
        <v>0</v>
      </c>
      <c r="BL106" s="18" t="s">
        <v>141</v>
      </c>
      <c r="BM106" s="216" t="s">
        <v>194</v>
      </c>
    </row>
    <row r="107" s="2" customFormat="1" ht="49.05" customHeight="1">
      <c r="A107" s="39"/>
      <c r="B107" s="40"/>
      <c r="C107" s="205" t="s">
        <v>195</v>
      </c>
      <c r="D107" s="205" t="s">
        <v>123</v>
      </c>
      <c r="E107" s="206" t="s">
        <v>196</v>
      </c>
      <c r="F107" s="207" t="s">
        <v>197</v>
      </c>
      <c r="G107" s="208" t="s">
        <v>132</v>
      </c>
      <c r="H107" s="209">
        <v>25</v>
      </c>
      <c r="I107" s="210"/>
      <c r="J107" s="211">
        <f>ROUND(I107*H107,2)</f>
        <v>0</v>
      </c>
      <c r="K107" s="207" t="s">
        <v>127</v>
      </c>
      <c r="L107" s="45"/>
      <c r="M107" s="212" t="s">
        <v>21</v>
      </c>
      <c r="N107" s="213" t="s">
        <v>44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128</v>
      </c>
      <c r="AT107" s="216" t="s">
        <v>123</v>
      </c>
      <c r="AU107" s="216" t="s">
        <v>83</v>
      </c>
      <c r="AY107" s="18" t="s">
        <v>120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81</v>
      </c>
      <c r="BK107" s="217">
        <f>ROUND(I107*H107,2)</f>
        <v>0</v>
      </c>
      <c r="BL107" s="18" t="s">
        <v>128</v>
      </c>
      <c r="BM107" s="216" t="s">
        <v>198</v>
      </c>
    </row>
    <row r="108" s="2" customFormat="1" ht="16.5" customHeight="1">
      <c r="A108" s="39"/>
      <c r="B108" s="40"/>
      <c r="C108" s="218" t="s">
        <v>199</v>
      </c>
      <c r="D108" s="218" t="s">
        <v>138</v>
      </c>
      <c r="E108" s="219" t="s">
        <v>200</v>
      </c>
      <c r="F108" s="220" t="s">
        <v>201</v>
      </c>
      <c r="G108" s="221" t="s">
        <v>132</v>
      </c>
      <c r="H108" s="222">
        <v>4</v>
      </c>
      <c r="I108" s="223"/>
      <c r="J108" s="224">
        <f>ROUND(I108*H108,2)</f>
        <v>0</v>
      </c>
      <c r="K108" s="220" t="s">
        <v>127</v>
      </c>
      <c r="L108" s="225"/>
      <c r="M108" s="226" t="s">
        <v>21</v>
      </c>
      <c r="N108" s="227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141</v>
      </c>
      <c r="AT108" s="216" t="s">
        <v>138</v>
      </c>
      <c r="AU108" s="216" t="s">
        <v>83</v>
      </c>
      <c r="AY108" s="18" t="s">
        <v>120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141</v>
      </c>
      <c r="BM108" s="216" t="s">
        <v>202</v>
      </c>
    </row>
    <row r="109" s="12" customFormat="1" ht="22.8" customHeight="1">
      <c r="A109" s="12"/>
      <c r="B109" s="189"/>
      <c r="C109" s="190"/>
      <c r="D109" s="191" t="s">
        <v>72</v>
      </c>
      <c r="E109" s="203" t="s">
        <v>203</v>
      </c>
      <c r="F109" s="203" t="s">
        <v>204</v>
      </c>
      <c r="G109" s="190"/>
      <c r="H109" s="190"/>
      <c r="I109" s="193"/>
      <c r="J109" s="204">
        <f>BK109</f>
        <v>0</v>
      </c>
      <c r="K109" s="190"/>
      <c r="L109" s="195"/>
      <c r="M109" s="196"/>
      <c r="N109" s="197"/>
      <c r="O109" s="197"/>
      <c r="P109" s="198">
        <f>SUM(P110:P113)</f>
        <v>0</v>
      </c>
      <c r="Q109" s="197"/>
      <c r="R109" s="198">
        <f>SUM(R110:R113)</f>
        <v>0</v>
      </c>
      <c r="S109" s="197"/>
      <c r="T109" s="199">
        <f>SUM(T110:T113)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0" t="s">
        <v>81</v>
      </c>
      <c r="AT109" s="201" t="s">
        <v>72</v>
      </c>
      <c r="AU109" s="201" t="s">
        <v>81</v>
      </c>
      <c r="AY109" s="200" t="s">
        <v>120</v>
      </c>
      <c r="BK109" s="202">
        <f>SUM(BK110:BK113)</f>
        <v>0</v>
      </c>
    </row>
    <row r="110" s="2" customFormat="1" ht="55.5" customHeight="1">
      <c r="A110" s="39"/>
      <c r="B110" s="40"/>
      <c r="C110" s="205" t="s">
        <v>205</v>
      </c>
      <c r="D110" s="205" t="s">
        <v>123</v>
      </c>
      <c r="E110" s="206" t="s">
        <v>206</v>
      </c>
      <c r="F110" s="207" t="s">
        <v>207</v>
      </c>
      <c r="G110" s="208" t="s">
        <v>132</v>
      </c>
      <c r="H110" s="209">
        <v>20</v>
      </c>
      <c r="I110" s="210"/>
      <c r="J110" s="211">
        <f>ROUND(I110*H110,2)</f>
        <v>0</v>
      </c>
      <c r="K110" s="207" t="s">
        <v>127</v>
      </c>
      <c r="L110" s="45"/>
      <c r="M110" s="212" t="s">
        <v>21</v>
      </c>
      <c r="N110" s="213" t="s">
        <v>44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128</v>
      </c>
      <c r="AT110" s="216" t="s">
        <v>123</v>
      </c>
      <c r="AU110" s="216" t="s">
        <v>83</v>
      </c>
      <c r="AY110" s="18" t="s">
        <v>120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81</v>
      </c>
      <c r="BK110" s="217">
        <f>ROUND(I110*H110,2)</f>
        <v>0</v>
      </c>
      <c r="BL110" s="18" t="s">
        <v>128</v>
      </c>
      <c r="BM110" s="216" t="s">
        <v>208</v>
      </c>
    </row>
    <row r="111" s="2" customFormat="1" ht="44.25" customHeight="1">
      <c r="A111" s="39"/>
      <c r="B111" s="40"/>
      <c r="C111" s="218" t="s">
        <v>209</v>
      </c>
      <c r="D111" s="218" t="s">
        <v>138</v>
      </c>
      <c r="E111" s="219" t="s">
        <v>210</v>
      </c>
      <c r="F111" s="220" t="s">
        <v>211</v>
      </c>
      <c r="G111" s="221" t="s">
        <v>132</v>
      </c>
      <c r="H111" s="222">
        <v>20</v>
      </c>
      <c r="I111" s="223"/>
      <c r="J111" s="224">
        <f>ROUND(I111*H111,2)</f>
        <v>0</v>
      </c>
      <c r="K111" s="220" t="s">
        <v>127</v>
      </c>
      <c r="L111" s="225"/>
      <c r="M111" s="226" t="s">
        <v>21</v>
      </c>
      <c r="N111" s="227" t="s">
        <v>44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141</v>
      </c>
      <c r="AT111" s="216" t="s">
        <v>138</v>
      </c>
      <c r="AU111" s="216" t="s">
        <v>83</v>
      </c>
      <c r="AY111" s="18" t="s">
        <v>120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81</v>
      </c>
      <c r="BK111" s="217">
        <f>ROUND(I111*H111,2)</f>
        <v>0</v>
      </c>
      <c r="BL111" s="18" t="s">
        <v>141</v>
      </c>
      <c r="BM111" s="216" t="s">
        <v>212</v>
      </c>
    </row>
    <row r="112" s="2" customFormat="1" ht="37.8" customHeight="1">
      <c r="A112" s="39"/>
      <c r="B112" s="40"/>
      <c r="C112" s="205" t="s">
        <v>7</v>
      </c>
      <c r="D112" s="205" t="s">
        <v>123</v>
      </c>
      <c r="E112" s="206" t="s">
        <v>213</v>
      </c>
      <c r="F112" s="207" t="s">
        <v>214</v>
      </c>
      <c r="G112" s="208" t="s">
        <v>132</v>
      </c>
      <c r="H112" s="209">
        <v>1</v>
      </c>
      <c r="I112" s="210"/>
      <c r="J112" s="211">
        <f>ROUND(I112*H112,2)</f>
        <v>0</v>
      </c>
      <c r="K112" s="207" t="s">
        <v>127</v>
      </c>
      <c r="L112" s="45"/>
      <c r="M112" s="212" t="s">
        <v>21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128</v>
      </c>
      <c r="AT112" s="216" t="s">
        <v>123</v>
      </c>
      <c r="AU112" s="216" t="s">
        <v>83</v>
      </c>
      <c r="AY112" s="18" t="s">
        <v>120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128</v>
      </c>
      <c r="BM112" s="216" t="s">
        <v>215</v>
      </c>
    </row>
    <row r="113" s="2" customFormat="1" ht="44.25" customHeight="1">
      <c r="A113" s="39"/>
      <c r="B113" s="40"/>
      <c r="C113" s="218" t="s">
        <v>216</v>
      </c>
      <c r="D113" s="218" t="s">
        <v>138</v>
      </c>
      <c r="E113" s="219" t="s">
        <v>217</v>
      </c>
      <c r="F113" s="220" t="s">
        <v>218</v>
      </c>
      <c r="G113" s="221" t="s">
        <v>132</v>
      </c>
      <c r="H113" s="222">
        <v>1</v>
      </c>
      <c r="I113" s="223"/>
      <c r="J113" s="224">
        <f>ROUND(I113*H113,2)</f>
        <v>0</v>
      </c>
      <c r="K113" s="220" t="s">
        <v>127</v>
      </c>
      <c r="L113" s="225"/>
      <c r="M113" s="226" t="s">
        <v>21</v>
      </c>
      <c r="N113" s="227" t="s">
        <v>44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141</v>
      </c>
      <c r="AT113" s="216" t="s">
        <v>138</v>
      </c>
      <c r="AU113" s="216" t="s">
        <v>83</v>
      </c>
      <c r="AY113" s="18" t="s">
        <v>120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81</v>
      </c>
      <c r="BK113" s="217">
        <f>ROUND(I113*H113,2)</f>
        <v>0</v>
      </c>
      <c r="BL113" s="18" t="s">
        <v>141</v>
      </c>
      <c r="BM113" s="216" t="s">
        <v>219</v>
      </c>
    </row>
    <row r="114" s="12" customFormat="1" ht="22.8" customHeight="1">
      <c r="A114" s="12"/>
      <c r="B114" s="189"/>
      <c r="C114" s="190"/>
      <c r="D114" s="191" t="s">
        <v>72</v>
      </c>
      <c r="E114" s="203" t="s">
        <v>220</v>
      </c>
      <c r="F114" s="203" t="s">
        <v>221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SUM(P115:P116)</f>
        <v>0</v>
      </c>
      <c r="Q114" s="197"/>
      <c r="R114" s="198">
        <f>SUM(R115:R116)</f>
        <v>0</v>
      </c>
      <c r="S114" s="197"/>
      <c r="T114" s="199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0" t="s">
        <v>81</v>
      </c>
      <c r="AT114" s="201" t="s">
        <v>72</v>
      </c>
      <c r="AU114" s="201" t="s">
        <v>81</v>
      </c>
      <c r="AY114" s="200" t="s">
        <v>120</v>
      </c>
      <c r="BK114" s="202">
        <f>SUM(BK115:BK116)</f>
        <v>0</v>
      </c>
    </row>
    <row r="115" s="2" customFormat="1" ht="24.15" customHeight="1">
      <c r="A115" s="39"/>
      <c r="B115" s="40"/>
      <c r="C115" s="205" t="s">
        <v>222</v>
      </c>
      <c r="D115" s="205" t="s">
        <v>123</v>
      </c>
      <c r="E115" s="206" t="s">
        <v>223</v>
      </c>
      <c r="F115" s="207" t="s">
        <v>224</v>
      </c>
      <c r="G115" s="208" t="s">
        <v>132</v>
      </c>
      <c r="H115" s="209">
        <v>1</v>
      </c>
      <c r="I115" s="210"/>
      <c r="J115" s="211">
        <f>ROUND(I115*H115,2)</f>
        <v>0</v>
      </c>
      <c r="K115" s="207" t="s">
        <v>127</v>
      </c>
      <c r="L115" s="45"/>
      <c r="M115" s="212" t="s">
        <v>21</v>
      </c>
      <c r="N115" s="213" t="s">
        <v>44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128</v>
      </c>
      <c r="AT115" s="216" t="s">
        <v>123</v>
      </c>
      <c r="AU115" s="216" t="s">
        <v>83</v>
      </c>
      <c r="AY115" s="18" t="s">
        <v>120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81</v>
      </c>
      <c r="BK115" s="217">
        <f>ROUND(I115*H115,2)</f>
        <v>0</v>
      </c>
      <c r="BL115" s="18" t="s">
        <v>128</v>
      </c>
      <c r="BM115" s="216" t="s">
        <v>225</v>
      </c>
    </row>
    <row r="116" s="2" customFormat="1" ht="21.75" customHeight="1">
      <c r="A116" s="39"/>
      <c r="B116" s="40"/>
      <c r="C116" s="205" t="s">
        <v>226</v>
      </c>
      <c r="D116" s="205" t="s">
        <v>123</v>
      </c>
      <c r="E116" s="206" t="s">
        <v>227</v>
      </c>
      <c r="F116" s="207" t="s">
        <v>228</v>
      </c>
      <c r="G116" s="208" t="s">
        <v>132</v>
      </c>
      <c r="H116" s="209">
        <v>1</v>
      </c>
      <c r="I116" s="210"/>
      <c r="J116" s="211">
        <f>ROUND(I116*H116,2)</f>
        <v>0</v>
      </c>
      <c r="K116" s="207" t="s">
        <v>127</v>
      </c>
      <c r="L116" s="45"/>
      <c r="M116" s="212" t="s">
        <v>21</v>
      </c>
      <c r="N116" s="213" t="s">
        <v>44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128</v>
      </c>
      <c r="AT116" s="216" t="s">
        <v>123</v>
      </c>
      <c r="AU116" s="216" t="s">
        <v>83</v>
      </c>
      <c r="AY116" s="18" t="s">
        <v>120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81</v>
      </c>
      <c r="BK116" s="217">
        <f>ROUND(I116*H116,2)</f>
        <v>0</v>
      </c>
      <c r="BL116" s="18" t="s">
        <v>128</v>
      </c>
      <c r="BM116" s="216" t="s">
        <v>229</v>
      </c>
    </row>
    <row r="117" s="12" customFormat="1" ht="22.8" customHeight="1">
      <c r="A117" s="12"/>
      <c r="B117" s="189"/>
      <c r="C117" s="190"/>
      <c r="D117" s="191" t="s">
        <v>72</v>
      </c>
      <c r="E117" s="203" t="s">
        <v>230</v>
      </c>
      <c r="F117" s="203" t="s">
        <v>231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SUM(P118:P123)</f>
        <v>0</v>
      </c>
      <c r="Q117" s="197"/>
      <c r="R117" s="198">
        <f>SUM(R118:R123)</f>
        <v>0</v>
      </c>
      <c r="S117" s="197"/>
      <c r="T117" s="199">
        <f>SUM(T118:T123)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81</v>
      </c>
      <c r="AT117" s="201" t="s">
        <v>72</v>
      </c>
      <c r="AU117" s="201" t="s">
        <v>81</v>
      </c>
      <c r="AY117" s="200" t="s">
        <v>120</v>
      </c>
      <c r="BK117" s="202">
        <f>SUM(BK118:BK123)</f>
        <v>0</v>
      </c>
    </row>
    <row r="118" s="2" customFormat="1" ht="44.25" customHeight="1">
      <c r="A118" s="39"/>
      <c r="B118" s="40"/>
      <c r="C118" s="205" t="s">
        <v>232</v>
      </c>
      <c r="D118" s="205" t="s">
        <v>123</v>
      </c>
      <c r="E118" s="206" t="s">
        <v>233</v>
      </c>
      <c r="F118" s="207" t="s">
        <v>234</v>
      </c>
      <c r="G118" s="208" t="s">
        <v>132</v>
      </c>
      <c r="H118" s="209">
        <v>1</v>
      </c>
      <c r="I118" s="210"/>
      <c r="J118" s="211">
        <f>ROUND(I118*H118,2)</f>
        <v>0</v>
      </c>
      <c r="K118" s="207" t="s">
        <v>127</v>
      </c>
      <c r="L118" s="45"/>
      <c r="M118" s="212" t="s">
        <v>21</v>
      </c>
      <c r="N118" s="213" t="s">
        <v>44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128</v>
      </c>
      <c r="AT118" s="216" t="s">
        <v>123</v>
      </c>
      <c r="AU118" s="216" t="s">
        <v>83</v>
      </c>
      <c r="AY118" s="18" t="s">
        <v>120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128</v>
      </c>
      <c r="BM118" s="216" t="s">
        <v>235</v>
      </c>
    </row>
    <row r="119" s="2" customFormat="1" ht="24.15" customHeight="1">
      <c r="A119" s="39"/>
      <c r="B119" s="40"/>
      <c r="C119" s="218" t="s">
        <v>236</v>
      </c>
      <c r="D119" s="218" t="s">
        <v>138</v>
      </c>
      <c r="E119" s="219" t="s">
        <v>237</v>
      </c>
      <c r="F119" s="220" t="s">
        <v>238</v>
      </c>
      <c r="G119" s="221" t="s">
        <v>132</v>
      </c>
      <c r="H119" s="222">
        <v>1</v>
      </c>
      <c r="I119" s="223"/>
      <c r="J119" s="224">
        <f>ROUND(I119*H119,2)</f>
        <v>0</v>
      </c>
      <c r="K119" s="220" t="s">
        <v>127</v>
      </c>
      <c r="L119" s="225"/>
      <c r="M119" s="226" t="s">
        <v>21</v>
      </c>
      <c r="N119" s="227" t="s">
        <v>44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141</v>
      </c>
      <c r="AT119" s="216" t="s">
        <v>138</v>
      </c>
      <c r="AU119" s="216" t="s">
        <v>83</v>
      </c>
      <c r="AY119" s="18" t="s">
        <v>120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81</v>
      </c>
      <c r="BK119" s="217">
        <f>ROUND(I119*H119,2)</f>
        <v>0</v>
      </c>
      <c r="BL119" s="18" t="s">
        <v>141</v>
      </c>
      <c r="BM119" s="216" t="s">
        <v>239</v>
      </c>
    </row>
    <row r="120" s="2" customFormat="1" ht="66.75" customHeight="1">
      <c r="A120" s="39"/>
      <c r="B120" s="40"/>
      <c r="C120" s="205" t="s">
        <v>240</v>
      </c>
      <c r="D120" s="205" t="s">
        <v>123</v>
      </c>
      <c r="E120" s="206" t="s">
        <v>241</v>
      </c>
      <c r="F120" s="207" t="s">
        <v>242</v>
      </c>
      <c r="G120" s="208" t="s">
        <v>132</v>
      </c>
      <c r="H120" s="209">
        <v>1</v>
      </c>
      <c r="I120" s="210"/>
      <c r="J120" s="211">
        <f>ROUND(I120*H120,2)</f>
        <v>0</v>
      </c>
      <c r="K120" s="207" t="s">
        <v>127</v>
      </c>
      <c r="L120" s="45"/>
      <c r="M120" s="212" t="s">
        <v>21</v>
      </c>
      <c r="N120" s="213" t="s">
        <v>44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128</v>
      </c>
      <c r="AT120" s="216" t="s">
        <v>123</v>
      </c>
      <c r="AU120" s="216" t="s">
        <v>83</v>
      </c>
      <c r="AY120" s="18" t="s">
        <v>120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81</v>
      </c>
      <c r="BK120" s="217">
        <f>ROUND(I120*H120,2)</f>
        <v>0</v>
      </c>
      <c r="BL120" s="18" t="s">
        <v>128</v>
      </c>
      <c r="BM120" s="216" t="s">
        <v>243</v>
      </c>
    </row>
    <row r="121" s="2" customFormat="1" ht="16.5" customHeight="1">
      <c r="A121" s="39"/>
      <c r="B121" s="40"/>
      <c r="C121" s="218" t="s">
        <v>244</v>
      </c>
      <c r="D121" s="218" t="s">
        <v>138</v>
      </c>
      <c r="E121" s="219" t="s">
        <v>245</v>
      </c>
      <c r="F121" s="220" t="s">
        <v>246</v>
      </c>
      <c r="G121" s="221" t="s">
        <v>132</v>
      </c>
      <c r="H121" s="222">
        <v>1</v>
      </c>
      <c r="I121" s="223"/>
      <c r="J121" s="224">
        <f>ROUND(I121*H121,2)</f>
        <v>0</v>
      </c>
      <c r="K121" s="220" t="s">
        <v>127</v>
      </c>
      <c r="L121" s="225"/>
      <c r="M121" s="226" t="s">
        <v>21</v>
      </c>
      <c r="N121" s="227" t="s">
        <v>44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141</v>
      </c>
      <c r="AT121" s="216" t="s">
        <v>138</v>
      </c>
      <c r="AU121" s="216" t="s">
        <v>83</v>
      </c>
      <c r="AY121" s="18" t="s">
        <v>120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81</v>
      </c>
      <c r="BK121" s="217">
        <f>ROUND(I121*H121,2)</f>
        <v>0</v>
      </c>
      <c r="BL121" s="18" t="s">
        <v>141</v>
      </c>
      <c r="BM121" s="216" t="s">
        <v>247</v>
      </c>
    </row>
    <row r="122" s="2" customFormat="1" ht="90" customHeight="1">
      <c r="A122" s="39"/>
      <c r="B122" s="40"/>
      <c r="C122" s="205" t="s">
        <v>248</v>
      </c>
      <c r="D122" s="205" t="s">
        <v>123</v>
      </c>
      <c r="E122" s="206" t="s">
        <v>249</v>
      </c>
      <c r="F122" s="207" t="s">
        <v>250</v>
      </c>
      <c r="G122" s="208" t="s">
        <v>132</v>
      </c>
      <c r="H122" s="209">
        <v>1</v>
      </c>
      <c r="I122" s="210"/>
      <c r="J122" s="211">
        <f>ROUND(I122*H122,2)</f>
        <v>0</v>
      </c>
      <c r="K122" s="207" t="s">
        <v>127</v>
      </c>
      <c r="L122" s="45"/>
      <c r="M122" s="212" t="s">
        <v>21</v>
      </c>
      <c r="N122" s="213" t="s">
        <v>44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128</v>
      </c>
      <c r="AT122" s="216" t="s">
        <v>123</v>
      </c>
      <c r="AU122" s="216" t="s">
        <v>83</v>
      </c>
      <c r="AY122" s="18" t="s">
        <v>120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81</v>
      </c>
      <c r="BK122" s="217">
        <f>ROUND(I122*H122,2)</f>
        <v>0</v>
      </c>
      <c r="BL122" s="18" t="s">
        <v>128</v>
      </c>
      <c r="BM122" s="216" t="s">
        <v>251</v>
      </c>
    </row>
    <row r="123" s="2" customFormat="1" ht="24.15" customHeight="1">
      <c r="A123" s="39"/>
      <c r="B123" s="40"/>
      <c r="C123" s="218" t="s">
        <v>252</v>
      </c>
      <c r="D123" s="218" t="s">
        <v>138</v>
      </c>
      <c r="E123" s="219" t="s">
        <v>253</v>
      </c>
      <c r="F123" s="220" t="s">
        <v>254</v>
      </c>
      <c r="G123" s="221" t="s">
        <v>132</v>
      </c>
      <c r="H123" s="222">
        <v>1</v>
      </c>
      <c r="I123" s="223"/>
      <c r="J123" s="224">
        <f>ROUND(I123*H123,2)</f>
        <v>0</v>
      </c>
      <c r="K123" s="220" t="s">
        <v>127</v>
      </c>
      <c r="L123" s="225"/>
      <c r="M123" s="226" t="s">
        <v>21</v>
      </c>
      <c r="N123" s="227" t="s">
        <v>44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155</v>
      </c>
      <c r="AT123" s="216" t="s">
        <v>138</v>
      </c>
      <c r="AU123" s="216" t="s">
        <v>83</v>
      </c>
      <c r="AY123" s="18" t="s">
        <v>120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81</v>
      </c>
      <c r="BK123" s="217">
        <f>ROUND(I123*H123,2)</f>
        <v>0</v>
      </c>
      <c r="BL123" s="18" t="s">
        <v>128</v>
      </c>
      <c r="BM123" s="216" t="s">
        <v>255</v>
      </c>
    </row>
    <row r="124" s="12" customFormat="1" ht="25.92" customHeight="1">
      <c r="A124" s="12"/>
      <c r="B124" s="189"/>
      <c r="C124" s="190"/>
      <c r="D124" s="191" t="s">
        <v>72</v>
      </c>
      <c r="E124" s="192" t="s">
        <v>256</v>
      </c>
      <c r="F124" s="192" t="s">
        <v>257</v>
      </c>
      <c r="G124" s="190"/>
      <c r="H124" s="190"/>
      <c r="I124" s="193"/>
      <c r="J124" s="194">
        <f>BK124</f>
        <v>0</v>
      </c>
      <c r="K124" s="190"/>
      <c r="L124" s="195"/>
      <c r="M124" s="196"/>
      <c r="N124" s="197"/>
      <c r="O124" s="197"/>
      <c r="P124" s="198">
        <f>SUM(P125:P136)</f>
        <v>0</v>
      </c>
      <c r="Q124" s="197"/>
      <c r="R124" s="198">
        <f>SUM(R125:R136)</f>
        <v>0</v>
      </c>
      <c r="S124" s="197"/>
      <c r="T124" s="199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81</v>
      </c>
      <c r="AT124" s="201" t="s">
        <v>72</v>
      </c>
      <c r="AU124" s="201" t="s">
        <v>73</v>
      </c>
      <c r="AY124" s="200" t="s">
        <v>120</v>
      </c>
      <c r="BK124" s="202">
        <f>SUM(BK125:BK136)</f>
        <v>0</v>
      </c>
    </row>
    <row r="125" s="2" customFormat="1" ht="111.75" customHeight="1">
      <c r="A125" s="39"/>
      <c r="B125" s="40"/>
      <c r="C125" s="205" t="s">
        <v>258</v>
      </c>
      <c r="D125" s="205" t="s">
        <v>123</v>
      </c>
      <c r="E125" s="206" t="s">
        <v>259</v>
      </c>
      <c r="F125" s="207" t="s">
        <v>260</v>
      </c>
      <c r="G125" s="208" t="s">
        <v>174</v>
      </c>
      <c r="H125" s="209">
        <v>30</v>
      </c>
      <c r="I125" s="210"/>
      <c r="J125" s="211">
        <f>ROUND(I125*H125,2)</f>
        <v>0</v>
      </c>
      <c r="K125" s="207" t="s">
        <v>127</v>
      </c>
      <c r="L125" s="45"/>
      <c r="M125" s="212" t="s">
        <v>21</v>
      </c>
      <c r="N125" s="213" t="s">
        <v>44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128</v>
      </c>
      <c r="AT125" s="216" t="s">
        <v>123</v>
      </c>
      <c r="AU125" s="216" t="s">
        <v>81</v>
      </c>
      <c r="AY125" s="18" t="s">
        <v>120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81</v>
      </c>
      <c r="BK125" s="217">
        <f>ROUND(I125*H125,2)</f>
        <v>0</v>
      </c>
      <c r="BL125" s="18" t="s">
        <v>128</v>
      </c>
      <c r="BM125" s="216" t="s">
        <v>261</v>
      </c>
    </row>
    <row r="126" s="2" customFormat="1" ht="33" customHeight="1">
      <c r="A126" s="39"/>
      <c r="B126" s="40"/>
      <c r="C126" s="218" t="s">
        <v>262</v>
      </c>
      <c r="D126" s="218" t="s">
        <v>138</v>
      </c>
      <c r="E126" s="219" t="s">
        <v>263</v>
      </c>
      <c r="F126" s="220" t="s">
        <v>264</v>
      </c>
      <c r="G126" s="221" t="s">
        <v>174</v>
      </c>
      <c r="H126" s="222">
        <v>15</v>
      </c>
      <c r="I126" s="223"/>
      <c r="J126" s="224">
        <f>ROUND(I126*H126,2)</f>
        <v>0</v>
      </c>
      <c r="K126" s="220" t="s">
        <v>127</v>
      </c>
      <c r="L126" s="225"/>
      <c r="M126" s="226" t="s">
        <v>21</v>
      </c>
      <c r="N126" s="227" t="s">
        <v>44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141</v>
      </c>
      <c r="AT126" s="216" t="s">
        <v>138</v>
      </c>
      <c r="AU126" s="216" t="s">
        <v>81</v>
      </c>
      <c r="AY126" s="18" t="s">
        <v>120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81</v>
      </c>
      <c r="BK126" s="217">
        <f>ROUND(I126*H126,2)</f>
        <v>0</v>
      </c>
      <c r="BL126" s="18" t="s">
        <v>141</v>
      </c>
      <c r="BM126" s="216" t="s">
        <v>265</v>
      </c>
    </row>
    <row r="127" s="2" customFormat="1" ht="33" customHeight="1">
      <c r="A127" s="39"/>
      <c r="B127" s="40"/>
      <c r="C127" s="218" t="s">
        <v>266</v>
      </c>
      <c r="D127" s="218" t="s">
        <v>138</v>
      </c>
      <c r="E127" s="219" t="s">
        <v>267</v>
      </c>
      <c r="F127" s="220" t="s">
        <v>268</v>
      </c>
      <c r="G127" s="221" t="s">
        <v>174</v>
      </c>
      <c r="H127" s="222">
        <v>15</v>
      </c>
      <c r="I127" s="223"/>
      <c r="J127" s="224">
        <f>ROUND(I127*H127,2)</f>
        <v>0</v>
      </c>
      <c r="K127" s="220" t="s">
        <v>127</v>
      </c>
      <c r="L127" s="225"/>
      <c r="M127" s="226" t="s">
        <v>21</v>
      </c>
      <c r="N127" s="227" t="s">
        <v>44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141</v>
      </c>
      <c r="AT127" s="216" t="s">
        <v>138</v>
      </c>
      <c r="AU127" s="216" t="s">
        <v>81</v>
      </c>
      <c r="AY127" s="18" t="s">
        <v>120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81</v>
      </c>
      <c r="BK127" s="217">
        <f>ROUND(I127*H127,2)</f>
        <v>0</v>
      </c>
      <c r="BL127" s="18" t="s">
        <v>141</v>
      </c>
      <c r="BM127" s="216" t="s">
        <v>269</v>
      </c>
    </row>
    <row r="128" s="2" customFormat="1" ht="111.75" customHeight="1">
      <c r="A128" s="39"/>
      <c r="B128" s="40"/>
      <c r="C128" s="205" t="s">
        <v>270</v>
      </c>
      <c r="D128" s="205" t="s">
        <v>123</v>
      </c>
      <c r="E128" s="206" t="s">
        <v>271</v>
      </c>
      <c r="F128" s="207" t="s">
        <v>272</v>
      </c>
      <c r="G128" s="208" t="s">
        <v>174</v>
      </c>
      <c r="H128" s="209">
        <v>10</v>
      </c>
      <c r="I128" s="210"/>
      <c r="J128" s="211">
        <f>ROUND(I128*H128,2)</f>
        <v>0</v>
      </c>
      <c r="K128" s="207" t="s">
        <v>127</v>
      </c>
      <c r="L128" s="45"/>
      <c r="M128" s="212" t="s">
        <v>21</v>
      </c>
      <c r="N128" s="213" t="s">
        <v>44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128</v>
      </c>
      <c r="AT128" s="216" t="s">
        <v>123</v>
      </c>
      <c r="AU128" s="216" t="s">
        <v>81</v>
      </c>
      <c r="AY128" s="18" t="s">
        <v>120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81</v>
      </c>
      <c r="BK128" s="217">
        <f>ROUND(I128*H128,2)</f>
        <v>0</v>
      </c>
      <c r="BL128" s="18" t="s">
        <v>128</v>
      </c>
      <c r="BM128" s="216" t="s">
        <v>273</v>
      </c>
    </row>
    <row r="129" s="2" customFormat="1" ht="33" customHeight="1">
      <c r="A129" s="39"/>
      <c r="B129" s="40"/>
      <c r="C129" s="218" t="s">
        <v>274</v>
      </c>
      <c r="D129" s="218" t="s">
        <v>138</v>
      </c>
      <c r="E129" s="219" t="s">
        <v>275</v>
      </c>
      <c r="F129" s="220" t="s">
        <v>276</v>
      </c>
      <c r="G129" s="221" t="s">
        <v>174</v>
      </c>
      <c r="H129" s="222">
        <v>10</v>
      </c>
      <c r="I129" s="223"/>
      <c r="J129" s="224">
        <f>ROUND(I129*H129,2)</f>
        <v>0</v>
      </c>
      <c r="K129" s="220" t="s">
        <v>127</v>
      </c>
      <c r="L129" s="225"/>
      <c r="M129" s="226" t="s">
        <v>21</v>
      </c>
      <c r="N129" s="227" t="s">
        <v>44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141</v>
      </c>
      <c r="AT129" s="216" t="s">
        <v>138</v>
      </c>
      <c r="AU129" s="216" t="s">
        <v>81</v>
      </c>
      <c r="AY129" s="18" t="s">
        <v>120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141</v>
      </c>
      <c r="BM129" s="216" t="s">
        <v>277</v>
      </c>
    </row>
    <row r="130" s="2" customFormat="1" ht="78" customHeight="1">
      <c r="A130" s="39"/>
      <c r="B130" s="40"/>
      <c r="C130" s="205" t="s">
        <v>278</v>
      </c>
      <c r="D130" s="205" t="s">
        <v>123</v>
      </c>
      <c r="E130" s="206" t="s">
        <v>279</v>
      </c>
      <c r="F130" s="207" t="s">
        <v>280</v>
      </c>
      <c r="G130" s="208" t="s">
        <v>132</v>
      </c>
      <c r="H130" s="209">
        <v>3</v>
      </c>
      <c r="I130" s="210"/>
      <c r="J130" s="211">
        <f>ROUND(I130*H130,2)</f>
        <v>0</v>
      </c>
      <c r="K130" s="207" t="s">
        <v>127</v>
      </c>
      <c r="L130" s="45"/>
      <c r="M130" s="212" t="s">
        <v>21</v>
      </c>
      <c r="N130" s="213" t="s">
        <v>44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128</v>
      </c>
      <c r="AT130" s="216" t="s">
        <v>123</v>
      </c>
      <c r="AU130" s="216" t="s">
        <v>81</v>
      </c>
      <c r="AY130" s="18" t="s">
        <v>120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128</v>
      </c>
      <c r="BM130" s="216" t="s">
        <v>281</v>
      </c>
    </row>
    <row r="131" s="2" customFormat="1" ht="49.05" customHeight="1">
      <c r="A131" s="39"/>
      <c r="B131" s="40"/>
      <c r="C131" s="218" t="s">
        <v>282</v>
      </c>
      <c r="D131" s="218" t="s">
        <v>138</v>
      </c>
      <c r="E131" s="219" t="s">
        <v>283</v>
      </c>
      <c r="F131" s="220" t="s">
        <v>284</v>
      </c>
      <c r="G131" s="221" t="s">
        <v>132</v>
      </c>
      <c r="H131" s="222">
        <v>6</v>
      </c>
      <c r="I131" s="223"/>
      <c r="J131" s="224">
        <f>ROUND(I131*H131,2)</f>
        <v>0</v>
      </c>
      <c r="K131" s="220" t="s">
        <v>127</v>
      </c>
      <c r="L131" s="225"/>
      <c r="M131" s="226" t="s">
        <v>21</v>
      </c>
      <c r="N131" s="227" t="s">
        <v>44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141</v>
      </c>
      <c r="AT131" s="216" t="s">
        <v>138</v>
      </c>
      <c r="AU131" s="216" t="s">
        <v>81</v>
      </c>
      <c r="AY131" s="18" t="s">
        <v>120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81</v>
      </c>
      <c r="BK131" s="217">
        <f>ROUND(I131*H131,2)</f>
        <v>0</v>
      </c>
      <c r="BL131" s="18" t="s">
        <v>141</v>
      </c>
      <c r="BM131" s="216" t="s">
        <v>285</v>
      </c>
    </row>
    <row r="132" s="2" customFormat="1" ht="78" customHeight="1">
      <c r="A132" s="39"/>
      <c r="B132" s="40"/>
      <c r="C132" s="205" t="s">
        <v>286</v>
      </c>
      <c r="D132" s="205" t="s">
        <v>123</v>
      </c>
      <c r="E132" s="206" t="s">
        <v>287</v>
      </c>
      <c r="F132" s="207" t="s">
        <v>288</v>
      </c>
      <c r="G132" s="208" t="s">
        <v>132</v>
      </c>
      <c r="H132" s="209">
        <v>3</v>
      </c>
      <c r="I132" s="210"/>
      <c r="J132" s="211">
        <f>ROUND(I132*H132,2)</f>
        <v>0</v>
      </c>
      <c r="K132" s="207" t="s">
        <v>127</v>
      </c>
      <c r="L132" s="45"/>
      <c r="M132" s="212" t="s">
        <v>21</v>
      </c>
      <c r="N132" s="213" t="s">
        <v>44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128</v>
      </c>
      <c r="AT132" s="216" t="s">
        <v>123</v>
      </c>
      <c r="AU132" s="216" t="s">
        <v>81</v>
      </c>
      <c r="AY132" s="18" t="s">
        <v>120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81</v>
      </c>
      <c r="BK132" s="217">
        <f>ROUND(I132*H132,2)</f>
        <v>0</v>
      </c>
      <c r="BL132" s="18" t="s">
        <v>128</v>
      </c>
      <c r="BM132" s="216" t="s">
        <v>289</v>
      </c>
    </row>
    <row r="133" s="2" customFormat="1" ht="78" customHeight="1">
      <c r="A133" s="39"/>
      <c r="B133" s="40"/>
      <c r="C133" s="205" t="s">
        <v>290</v>
      </c>
      <c r="D133" s="205" t="s">
        <v>123</v>
      </c>
      <c r="E133" s="206" t="s">
        <v>291</v>
      </c>
      <c r="F133" s="207" t="s">
        <v>292</v>
      </c>
      <c r="G133" s="208" t="s">
        <v>132</v>
      </c>
      <c r="H133" s="209">
        <v>2</v>
      </c>
      <c r="I133" s="210"/>
      <c r="J133" s="211">
        <f>ROUND(I133*H133,2)</f>
        <v>0</v>
      </c>
      <c r="K133" s="207" t="s">
        <v>127</v>
      </c>
      <c r="L133" s="45"/>
      <c r="M133" s="212" t="s">
        <v>21</v>
      </c>
      <c r="N133" s="213" t="s">
        <v>44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128</v>
      </c>
      <c r="AT133" s="216" t="s">
        <v>123</v>
      </c>
      <c r="AU133" s="216" t="s">
        <v>81</v>
      </c>
      <c r="AY133" s="18" t="s">
        <v>120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81</v>
      </c>
      <c r="BK133" s="217">
        <f>ROUND(I133*H133,2)</f>
        <v>0</v>
      </c>
      <c r="BL133" s="18" t="s">
        <v>128</v>
      </c>
      <c r="BM133" s="216" t="s">
        <v>293</v>
      </c>
    </row>
    <row r="134" s="2" customFormat="1" ht="49.05" customHeight="1">
      <c r="A134" s="39"/>
      <c r="B134" s="40"/>
      <c r="C134" s="218" t="s">
        <v>294</v>
      </c>
      <c r="D134" s="218" t="s">
        <v>138</v>
      </c>
      <c r="E134" s="219" t="s">
        <v>295</v>
      </c>
      <c r="F134" s="220" t="s">
        <v>296</v>
      </c>
      <c r="G134" s="221" t="s">
        <v>132</v>
      </c>
      <c r="H134" s="222">
        <v>2</v>
      </c>
      <c r="I134" s="223"/>
      <c r="J134" s="224">
        <f>ROUND(I134*H134,2)</f>
        <v>0</v>
      </c>
      <c r="K134" s="220" t="s">
        <v>127</v>
      </c>
      <c r="L134" s="225"/>
      <c r="M134" s="226" t="s">
        <v>21</v>
      </c>
      <c r="N134" s="227" t="s">
        <v>44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141</v>
      </c>
      <c r="AT134" s="216" t="s">
        <v>138</v>
      </c>
      <c r="AU134" s="216" t="s">
        <v>81</v>
      </c>
      <c r="AY134" s="18" t="s">
        <v>120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81</v>
      </c>
      <c r="BK134" s="217">
        <f>ROUND(I134*H134,2)</f>
        <v>0</v>
      </c>
      <c r="BL134" s="18" t="s">
        <v>141</v>
      </c>
      <c r="BM134" s="216" t="s">
        <v>297</v>
      </c>
    </row>
    <row r="135" s="2" customFormat="1" ht="37.8" customHeight="1">
      <c r="A135" s="39"/>
      <c r="B135" s="40"/>
      <c r="C135" s="205" t="s">
        <v>298</v>
      </c>
      <c r="D135" s="205" t="s">
        <v>123</v>
      </c>
      <c r="E135" s="206" t="s">
        <v>299</v>
      </c>
      <c r="F135" s="207" t="s">
        <v>300</v>
      </c>
      <c r="G135" s="208" t="s">
        <v>132</v>
      </c>
      <c r="H135" s="209">
        <v>9</v>
      </c>
      <c r="I135" s="210"/>
      <c r="J135" s="211">
        <f>ROUND(I135*H135,2)</f>
        <v>0</v>
      </c>
      <c r="K135" s="207" t="s">
        <v>127</v>
      </c>
      <c r="L135" s="45"/>
      <c r="M135" s="212" t="s">
        <v>21</v>
      </c>
      <c r="N135" s="213" t="s">
        <v>44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128</v>
      </c>
      <c r="AT135" s="216" t="s">
        <v>123</v>
      </c>
      <c r="AU135" s="216" t="s">
        <v>81</v>
      </c>
      <c r="AY135" s="18" t="s">
        <v>120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81</v>
      </c>
      <c r="BK135" s="217">
        <f>ROUND(I135*H135,2)</f>
        <v>0</v>
      </c>
      <c r="BL135" s="18" t="s">
        <v>128</v>
      </c>
      <c r="BM135" s="216" t="s">
        <v>301</v>
      </c>
    </row>
    <row r="136" s="2" customFormat="1" ht="24.15" customHeight="1">
      <c r="A136" s="39"/>
      <c r="B136" s="40"/>
      <c r="C136" s="218" t="s">
        <v>302</v>
      </c>
      <c r="D136" s="218" t="s">
        <v>138</v>
      </c>
      <c r="E136" s="219" t="s">
        <v>303</v>
      </c>
      <c r="F136" s="220" t="s">
        <v>304</v>
      </c>
      <c r="G136" s="221" t="s">
        <v>132</v>
      </c>
      <c r="H136" s="222">
        <v>9</v>
      </c>
      <c r="I136" s="223"/>
      <c r="J136" s="224">
        <f>ROUND(I136*H136,2)</f>
        <v>0</v>
      </c>
      <c r="K136" s="220" t="s">
        <v>127</v>
      </c>
      <c r="L136" s="225"/>
      <c r="M136" s="226" t="s">
        <v>21</v>
      </c>
      <c r="N136" s="227" t="s">
        <v>44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141</v>
      </c>
      <c r="AT136" s="216" t="s">
        <v>138</v>
      </c>
      <c r="AU136" s="216" t="s">
        <v>81</v>
      </c>
      <c r="AY136" s="18" t="s">
        <v>120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141</v>
      </c>
      <c r="BM136" s="216" t="s">
        <v>305</v>
      </c>
    </row>
    <row r="137" s="12" customFormat="1" ht="25.92" customHeight="1">
      <c r="A137" s="12"/>
      <c r="B137" s="189"/>
      <c r="C137" s="190"/>
      <c r="D137" s="191" t="s">
        <v>72</v>
      </c>
      <c r="E137" s="192" t="s">
        <v>306</v>
      </c>
      <c r="F137" s="192" t="s">
        <v>307</v>
      </c>
      <c r="G137" s="190"/>
      <c r="H137" s="190"/>
      <c r="I137" s="193"/>
      <c r="J137" s="194">
        <f>BK137</f>
        <v>0</v>
      </c>
      <c r="K137" s="190"/>
      <c r="L137" s="195"/>
      <c r="M137" s="196"/>
      <c r="N137" s="197"/>
      <c r="O137" s="197"/>
      <c r="P137" s="198">
        <f>SUM(P138:P146)</f>
        <v>0</v>
      </c>
      <c r="Q137" s="197"/>
      <c r="R137" s="198">
        <f>SUM(R138:R146)</f>
        <v>0</v>
      </c>
      <c r="S137" s="197"/>
      <c r="T137" s="199">
        <f>SUM(T138:T146)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128</v>
      </c>
      <c r="AT137" s="201" t="s">
        <v>72</v>
      </c>
      <c r="AU137" s="201" t="s">
        <v>73</v>
      </c>
      <c r="AY137" s="200" t="s">
        <v>120</v>
      </c>
      <c r="BK137" s="202">
        <f>SUM(BK138:BK146)</f>
        <v>0</v>
      </c>
    </row>
    <row r="138" s="2" customFormat="1" ht="44.25" customHeight="1">
      <c r="A138" s="39"/>
      <c r="B138" s="40"/>
      <c r="C138" s="205" t="s">
        <v>308</v>
      </c>
      <c r="D138" s="205" t="s">
        <v>123</v>
      </c>
      <c r="E138" s="206" t="s">
        <v>309</v>
      </c>
      <c r="F138" s="207" t="s">
        <v>310</v>
      </c>
      <c r="G138" s="208" t="s">
        <v>132</v>
      </c>
      <c r="H138" s="209">
        <v>1</v>
      </c>
      <c r="I138" s="210"/>
      <c r="J138" s="211">
        <f>ROUND(I138*H138,2)</f>
        <v>0</v>
      </c>
      <c r="K138" s="207" t="s">
        <v>127</v>
      </c>
      <c r="L138" s="45"/>
      <c r="M138" s="212" t="s">
        <v>21</v>
      </c>
      <c r="N138" s="213" t="s">
        <v>44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128</v>
      </c>
      <c r="AT138" s="216" t="s">
        <v>123</v>
      </c>
      <c r="AU138" s="216" t="s">
        <v>81</v>
      </c>
      <c r="AY138" s="18" t="s">
        <v>120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81</v>
      </c>
      <c r="BK138" s="217">
        <f>ROUND(I138*H138,2)</f>
        <v>0</v>
      </c>
      <c r="BL138" s="18" t="s">
        <v>128</v>
      </c>
      <c r="BM138" s="216" t="s">
        <v>311</v>
      </c>
    </row>
    <row r="139" s="2" customFormat="1" ht="24.15" customHeight="1">
      <c r="A139" s="39"/>
      <c r="B139" s="40"/>
      <c r="C139" s="205" t="s">
        <v>312</v>
      </c>
      <c r="D139" s="205" t="s">
        <v>123</v>
      </c>
      <c r="E139" s="206" t="s">
        <v>313</v>
      </c>
      <c r="F139" s="207" t="s">
        <v>314</v>
      </c>
      <c r="G139" s="208" t="s">
        <v>132</v>
      </c>
      <c r="H139" s="209">
        <v>1</v>
      </c>
      <c r="I139" s="210"/>
      <c r="J139" s="211">
        <f>ROUND(I139*H139,2)</f>
        <v>0</v>
      </c>
      <c r="K139" s="207" t="s">
        <v>127</v>
      </c>
      <c r="L139" s="45"/>
      <c r="M139" s="212" t="s">
        <v>21</v>
      </c>
      <c r="N139" s="213" t="s">
        <v>44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128</v>
      </c>
      <c r="AT139" s="216" t="s">
        <v>123</v>
      </c>
      <c r="AU139" s="216" t="s">
        <v>81</v>
      </c>
      <c r="AY139" s="18" t="s">
        <v>120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81</v>
      </c>
      <c r="BK139" s="217">
        <f>ROUND(I139*H139,2)</f>
        <v>0</v>
      </c>
      <c r="BL139" s="18" t="s">
        <v>128</v>
      </c>
      <c r="BM139" s="216" t="s">
        <v>315</v>
      </c>
    </row>
    <row r="140" s="2" customFormat="1" ht="49.05" customHeight="1">
      <c r="A140" s="39"/>
      <c r="B140" s="40"/>
      <c r="C140" s="205" t="s">
        <v>316</v>
      </c>
      <c r="D140" s="205" t="s">
        <v>123</v>
      </c>
      <c r="E140" s="206" t="s">
        <v>317</v>
      </c>
      <c r="F140" s="207" t="s">
        <v>318</v>
      </c>
      <c r="G140" s="208" t="s">
        <v>132</v>
      </c>
      <c r="H140" s="209">
        <v>2</v>
      </c>
      <c r="I140" s="210"/>
      <c r="J140" s="211">
        <f>ROUND(I140*H140,2)</f>
        <v>0</v>
      </c>
      <c r="K140" s="207" t="s">
        <v>127</v>
      </c>
      <c r="L140" s="45"/>
      <c r="M140" s="212" t="s">
        <v>21</v>
      </c>
      <c r="N140" s="213" t="s">
        <v>44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128</v>
      </c>
      <c r="AT140" s="216" t="s">
        <v>123</v>
      </c>
      <c r="AU140" s="216" t="s">
        <v>81</v>
      </c>
      <c r="AY140" s="18" t="s">
        <v>120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81</v>
      </c>
      <c r="BK140" s="217">
        <f>ROUND(I140*H140,2)</f>
        <v>0</v>
      </c>
      <c r="BL140" s="18" t="s">
        <v>128</v>
      </c>
      <c r="BM140" s="216" t="s">
        <v>319</v>
      </c>
    </row>
    <row r="141" s="2" customFormat="1" ht="78" customHeight="1">
      <c r="A141" s="39"/>
      <c r="B141" s="40"/>
      <c r="C141" s="205" t="s">
        <v>320</v>
      </c>
      <c r="D141" s="205" t="s">
        <v>123</v>
      </c>
      <c r="E141" s="206" t="s">
        <v>321</v>
      </c>
      <c r="F141" s="207" t="s">
        <v>322</v>
      </c>
      <c r="G141" s="208" t="s">
        <v>132</v>
      </c>
      <c r="H141" s="209">
        <v>1</v>
      </c>
      <c r="I141" s="210"/>
      <c r="J141" s="211">
        <f>ROUND(I141*H141,2)</f>
        <v>0</v>
      </c>
      <c r="K141" s="207" t="s">
        <v>127</v>
      </c>
      <c r="L141" s="45"/>
      <c r="M141" s="212" t="s">
        <v>21</v>
      </c>
      <c r="N141" s="213" t="s">
        <v>44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128</v>
      </c>
      <c r="AT141" s="216" t="s">
        <v>123</v>
      </c>
      <c r="AU141" s="216" t="s">
        <v>81</v>
      </c>
      <c r="AY141" s="18" t="s">
        <v>120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81</v>
      </c>
      <c r="BK141" s="217">
        <f>ROUND(I141*H141,2)</f>
        <v>0</v>
      </c>
      <c r="BL141" s="18" t="s">
        <v>128</v>
      </c>
      <c r="BM141" s="216" t="s">
        <v>323</v>
      </c>
    </row>
    <row r="142" s="2" customFormat="1" ht="55.5" customHeight="1">
      <c r="A142" s="39"/>
      <c r="B142" s="40"/>
      <c r="C142" s="205" t="s">
        <v>324</v>
      </c>
      <c r="D142" s="205" t="s">
        <v>123</v>
      </c>
      <c r="E142" s="206" t="s">
        <v>325</v>
      </c>
      <c r="F142" s="207" t="s">
        <v>326</v>
      </c>
      <c r="G142" s="208" t="s">
        <v>132</v>
      </c>
      <c r="H142" s="209">
        <v>1</v>
      </c>
      <c r="I142" s="210"/>
      <c r="J142" s="211">
        <f>ROUND(I142*H142,2)</f>
        <v>0</v>
      </c>
      <c r="K142" s="207" t="s">
        <v>127</v>
      </c>
      <c r="L142" s="45"/>
      <c r="M142" s="212" t="s">
        <v>21</v>
      </c>
      <c r="N142" s="213" t="s">
        <v>44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128</v>
      </c>
      <c r="AT142" s="216" t="s">
        <v>123</v>
      </c>
      <c r="AU142" s="216" t="s">
        <v>81</v>
      </c>
      <c r="AY142" s="18" t="s">
        <v>120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81</v>
      </c>
      <c r="BK142" s="217">
        <f>ROUND(I142*H142,2)</f>
        <v>0</v>
      </c>
      <c r="BL142" s="18" t="s">
        <v>128</v>
      </c>
      <c r="BM142" s="216" t="s">
        <v>327</v>
      </c>
    </row>
    <row r="143" s="2" customFormat="1" ht="142.2" customHeight="1">
      <c r="A143" s="39"/>
      <c r="B143" s="40"/>
      <c r="C143" s="205" t="s">
        <v>328</v>
      </c>
      <c r="D143" s="205" t="s">
        <v>123</v>
      </c>
      <c r="E143" s="206" t="s">
        <v>329</v>
      </c>
      <c r="F143" s="207" t="s">
        <v>330</v>
      </c>
      <c r="G143" s="208" t="s">
        <v>132</v>
      </c>
      <c r="H143" s="209">
        <v>1</v>
      </c>
      <c r="I143" s="210"/>
      <c r="J143" s="211">
        <f>ROUND(I143*H143,2)</f>
        <v>0</v>
      </c>
      <c r="K143" s="207" t="s">
        <v>127</v>
      </c>
      <c r="L143" s="45"/>
      <c r="M143" s="212" t="s">
        <v>21</v>
      </c>
      <c r="N143" s="213" t="s">
        <v>44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128</v>
      </c>
      <c r="AT143" s="216" t="s">
        <v>123</v>
      </c>
      <c r="AU143" s="216" t="s">
        <v>81</v>
      </c>
      <c r="AY143" s="18" t="s">
        <v>120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81</v>
      </c>
      <c r="BK143" s="217">
        <f>ROUND(I143*H143,2)</f>
        <v>0</v>
      </c>
      <c r="BL143" s="18" t="s">
        <v>128</v>
      </c>
      <c r="BM143" s="216" t="s">
        <v>331</v>
      </c>
    </row>
    <row r="144" s="2" customFormat="1" ht="44.25" customHeight="1">
      <c r="A144" s="39"/>
      <c r="B144" s="40"/>
      <c r="C144" s="205" t="s">
        <v>332</v>
      </c>
      <c r="D144" s="205" t="s">
        <v>123</v>
      </c>
      <c r="E144" s="206" t="s">
        <v>333</v>
      </c>
      <c r="F144" s="207" t="s">
        <v>334</v>
      </c>
      <c r="G144" s="208" t="s">
        <v>132</v>
      </c>
      <c r="H144" s="209">
        <v>1</v>
      </c>
      <c r="I144" s="210"/>
      <c r="J144" s="211">
        <f>ROUND(I144*H144,2)</f>
        <v>0</v>
      </c>
      <c r="K144" s="207" t="s">
        <v>127</v>
      </c>
      <c r="L144" s="45"/>
      <c r="M144" s="212" t="s">
        <v>21</v>
      </c>
      <c r="N144" s="213" t="s">
        <v>44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128</v>
      </c>
      <c r="AT144" s="216" t="s">
        <v>123</v>
      </c>
      <c r="AU144" s="216" t="s">
        <v>81</v>
      </c>
      <c r="AY144" s="18" t="s">
        <v>120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81</v>
      </c>
      <c r="BK144" s="217">
        <f>ROUND(I144*H144,2)</f>
        <v>0</v>
      </c>
      <c r="BL144" s="18" t="s">
        <v>128</v>
      </c>
      <c r="BM144" s="216" t="s">
        <v>335</v>
      </c>
    </row>
    <row r="145" s="2" customFormat="1" ht="49.05" customHeight="1">
      <c r="A145" s="39"/>
      <c r="B145" s="40"/>
      <c r="C145" s="205" t="s">
        <v>336</v>
      </c>
      <c r="D145" s="205" t="s">
        <v>123</v>
      </c>
      <c r="E145" s="206" t="s">
        <v>337</v>
      </c>
      <c r="F145" s="207" t="s">
        <v>338</v>
      </c>
      <c r="G145" s="208" t="s">
        <v>132</v>
      </c>
      <c r="H145" s="209">
        <v>1</v>
      </c>
      <c r="I145" s="210"/>
      <c r="J145" s="211">
        <f>ROUND(I145*H145,2)</f>
        <v>0</v>
      </c>
      <c r="K145" s="207" t="s">
        <v>127</v>
      </c>
      <c r="L145" s="45"/>
      <c r="M145" s="212" t="s">
        <v>21</v>
      </c>
      <c r="N145" s="213" t="s">
        <v>44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128</v>
      </c>
      <c r="AT145" s="216" t="s">
        <v>123</v>
      </c>
      <c r="AU145" s="216" t="s">
        <v>81</v>
      </c>
      <c r="AY145" s="18" t="s">
        <v>120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81</v>
      </c>
      <c r="BK145" s="217">
        <f>ROUND(I145*H145,2)</f>
        <v>0</v>
      </c>
      <c r="BL145" s="18" t="s">
        <v>128</v>
      </c>
      <c r="BM145" s="216" t="s">
        <v>339</v>
      </c>
    </row>
    <row r="146" s="2" customFormat="1" ht="49.05" customHeight="1">
      <c r="A146" s="39"/>
      <c r="B146" s="40"/>
      <c r="C146" s="205" t="s">
        <v>340</v>
      </c>
      <c r="D146" s="205" t="s">
        <v>123</v>
      </c>
      <c r="E146" s="206" t="s">
        <v>341</v>
      </c>
      <c r="F146" s="207" t="s">
        <v>342</v>
      </c>
      <c r="G146" s="208" t="s">
        <v>132</v>
      </c>
      <c r="H146" s="209">
        <v>1</v>
      </c>
      <c r="I146" s="210"/>
      <c r="J146" s="211">
        <f>ROUND(I146*H146,2)</f>
        <v>0</v>
      </c>
      <c r="K146" s="207" t="s">
        <v>127</v>
      </c>
      <c r="L146" s="45"/>
      <c r="M146" s="228" t="s">
        <v>21</v>
      </c>
      <c r="N146" s="229" t="s">
        <v>44</v>
      </c>
      <c r="O146" s="230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128</v>
      </c>
      <c r="AT146" s="216" t="s">
        <v>123</v>
      </c>
      <c r="AU146" s="216" t="s">
        <v>81</v>
      </c>
      <c r="AY146" s="18" t="s">
        <v>120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128</v>
      </c>
      <c r="BM146" s="216" t="s">
        <v>343</v>
      </c>
    </row>
    <row r="147" s="2" customFormat="1" ht="6.96" customHeight="1">
      <c r="A147" s="39"/>
      <c r="B147" s="60"/>
      <c r="C147" s="61"/>
      <c r="D147" s="61"/>
      <c r="E147" s="61"/>
      <c r="F147" s="61"/>
      <c r="G147" s="61"/>
      <c r="H147" s="61"/>
      <c r="I147" s="61"/>
      <c r="J147" s="61"/>
      <c r="K147" s="61"/>
      <c r="L147" s="45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</sheetData>
  <sheetProtection sheet="1" autoFilter="0" formatColumns="0" formatRows="0" objects="1" scenarios="1" spinCount="100000" saltValue="vWwu5HBFl7mu99Pf1TUgWpgElIvceWs3E5M1sQJl9IK8MmUI2LUEF2V6E8dmxIsl0g1R6QgC3L7STOP/7tOhZw==" hashValue="4It7wjCcwok+1LITnBV6iNRgmhh8H3KsWnkwXPLZw+RbWWF1pduhaTMiyepT7BP8Qrmi2SwrS4GEq9PgInL1Ww==" algorithmName="SHA-512" password="CC35"/>
  <autoFilter ref="C86:K14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zakázky'!K6</f>
        <v>Oprava přejezdového zabezpečovacího zařízení na přejezdu P7383 v km 103,562 v úseku Pržno – Frýdlant n. O.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344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zakázky'!AN8</f>
        <v>6. 8. 2024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29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tr">
        <f>IF('Rekapitulace zakázky'!AN16="","",'Rekapitulace zakázky'!AN16)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zakázky'!E17="","",'Rekapitulace zakázky'!E17)</f>
        <v xml:space="preserve"> </v>
      </c>
      <c r="F21" s="39"/>
      <c r="G21" s="39"/>
      <c r="H21" s="39"/>
      <c r="I21" s="133" t="s">
        <v>29</v>
      </c>
      <c r="J21" s="137" t="str">
        <f>IF('Rekapitulace zakázky'!AN17="","",'Rekapitulace zakázky'!AN17)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ROUND((SUM(BE85:BE129)),  2)</f>
        <v>0</v>
      </c>
      <c r="G33" s="39"/>
      <c r="H33" s="39"/>
      <c r="I33" s="149">
        <v>0.20999999999999999</v>
      </c>
      <c r="J33" s="148">
        <f>ROUND(((SUM(BE85:BE129))*I33),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ROUND((SUM(BF85:BF129)),  2)</f>
        <v>0</v>
      </c>
      <c r="G34" s="39"/>
      <c r="H34" s="39"/>
      <c r="I34" s="149">
        <v>0.12</v>
      </c>
      <c r="J34" s="148">
        <f>ROUND(((SUM(BF85:BF129))*I34),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ROUND((SUM(BG85:BG129)),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ROUND((SUM(BH85:BH129)),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ROUND((SUM(BI85:BI129)),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Oprava přejezdového zabezpečovacího zařízení na přejezdu P7383 v km 103,562 v úseku Pržno – Frýdlant n. O.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Dle sborníku URS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PZS v km 103,562</v>
      </c>
      <c r="G52" s="41"/>
      <c r="H52" s="41"/>
      <c r="I52" s="33" t="s">
        <v>24</v>
      </c>
      <c r="J52" s="73" t="str">
        <f>IF(J12="","",J12)</f>
        <v>6. 8. 2024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345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346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347</v>
      </c>
      <c r="E62" s="175"/>
      <c r="F62" s="175"/>
      <c r="G62" s="175"/>
      <c r="H62" s="175"/>
      <c r="I62" s="175"/>
      <c r="J62" s="176">
        <f>J96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348</v>
      </c>
      <c r="E63" s="175"/>
      <c r="F63" s="175"/>
      <c r="G63" s="175"/>
      <c r="H63" s="175"/>
      <c r="I63" s="175"/>
      <c r="J63" s="176">
        <f>J104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349</v>
      </c>
      <c r="E64" s="175"/>
      <c r="F64" s="175"/>
      <c r="G64" s="175"/>
      <c r="H64" s="175"/>
      <c r="I64" s="175"/>
      <c r="J64" s="176">
        <f>J120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350</v>
      </c>
      <c r="E65" s="169"/>
      <c r="F65" s="169"/>
      <c r="G65" s="169"/>
      <c r="H65" s="169"/>
      <c r="I65" s="169"/>
      <c r="J65" s="170">
        <f>J125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6.25" customHeight="1">
      <c r="A75" s="39"/>
      <c r="B75" s="40"/>
      <c r="C75" s="41"/>
      <c r="D75" s="41"/>
      <c r="E75" s="161" t="str">
        <f>E7</f>
        <v>Oprava přejezdového zabezpečovacího zařízení na přejezdu P7383 v km 103,562 v úseku Pržno – Frýdlant n. O.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92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02 - Dle sborníku URS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22</v>
      </c>
      <c r="D79" s="41"/>
      <c r="E79" s="41"/>
      <c r="F79" s="28" t="str">
        <f>F12</f>
        <v>PZS v km 103,562</v>
      </c>
      <c r="G79" s="41"/>
      <c r="H79" s="41"/>
      <c r="I79" s="33" t="s">
        <v>24</v>
      </c>
      <c r="J79" s="73" t="str">
        <f>IF(J12="","",J12)</f>
        <v>6. 8. 2024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26</v>
      </c>
      <c r="D81" s="41"/>
      <c r="E81" s="41"/>
      <c r="F81" s="28" t="str">
        <f>E15</f>
        <v>Správa železnic, státní organizace</v>
      </c>
      <c r="G81" s="41"/>
      <c r="H81" s="41"/>
      <c r="I81" s="33" t="s">
        <v>32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30</v>
      </c>
      <c r="D82" s="41"/>
      <c r="E82" s="41"/>
      <c r="F82" s="28" t="str">
        <f>IF(E18="","",E18)</f>
        <v>Vyplň údaj</v>
      </c>
      <c r="G82" s="41"/>
      <c r="H82" s="41"/>
      <c r="I82" s="33" t="s">
        <v>35</v>
      </c>
      <c r="J82" s="37" t="str">
        <f>E24</f>
        <v>Jana Kotasková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107</v>
      </c>
      <c r="D84" s="181" t="s">
        <v>58</v>
      </c>
      <c r="E84" s="181" t="s">
        <v>54</v>
      </c>
      <c r="F84" s="181" t="s">
        <v>55</v>
      </c>
      <c r="G84" s="181" t="s">
        <v>108</v>
      </c>
      <c r="H84" s="181" t="s">
        <v>109</v>
      </c>
      <c r="I84" s="181" t="s">
        <v>110</v>
      </c>
      <c r="J84" s="181" t="s">
        <v>96</v>
      </c>
      <c r="K84" s="182" t="s">
        <v>111</v>
      </c>
      <c r="L84" s="183"/>
      <c r="M84" s="93" t="s">
        <v>21</v>
      </c>
      <c r="N84" s="94" t="s">
        <v>43</v>
      </c>
      <c r="O84" s="94" t="s">
        <v>112</v>
      </c>
      <c r="P84" s="94" t="s">
        <v>113</v>
      </c>
      <c r="Q84" s="94" t="s">
        <v>114</v>
      </c>
      <c r="R84" s="94" t="s">
        <v>115</v>
      </c>
      <c r="S84" s="94" t="s">
        <v>116</v>
      </c>
      <c r="T84" s="95" t="s">
        <v>117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118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P86+P125</f>
        <v>0</v>
      </c>
      <c r="Q85" s="97"/>
      <c r="R85" s="186">
        <f>R86+R125</f>
        <v>26.428909999999998</v>
      </c>
      <c r="S85" s="97"/>
      <c r="T85" s="187">
        <f>T86+T125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72</v>
      </c>
      <c r="AU85" s="18" t="s">
        <v>97</v>
      </c>
      <c r="BK85" s="188">
        <f>BK86+BK125</f>
        <v>0</v>
      </c>
    </row>
    <row r="86" s="12" customFormat="1" ht="25.92" customHeight="1">
      <c r="A86" s="12"/>
      <c r="B86" s="189"/>
      <c r="C86" s="190"/>
      <c r="D86" s="191" t="s">
        <v>72</v>
      </c>
      <c r="E86" s="192" t="s">
        <v>119</v>
      </c>
      <c r="F86" s="192" t="s">
        <v>351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P87+P96+P104+P120</f>
        <v>0</v>
      </c>
      <c r="Q86" s="197"/>
      <c r="R86" s="198">
        <f>R87+R96+R104+R120</f>
        <v>26.428909999999998</v>
      </c>
      <c r="S86" s="197"/>
      <c r="T86" s="199">
        <f>T87+T96+T104+T120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81</v>
      </c>
      <c r="AT86" s="201" t="s">
        <v>72</v>
      </c>
      <c r="AU86" s="201" t="s">
        <v>73</v>
      </c>
      <c r="AY86" s="200" t="s">
        <v>120</v>
      </c>
      <c r="BK86" s="202">
        <f>BK87+BK96+BK104+BK120</f>
        <v>0</v>
      </c>
    </row>
    <row r="87" s="12" customFormat="1" ht="22.8" customHeight="1">
      <c r="A87" s="12"/>
      <c r="B87" s="189"/>
      <c r="C87" s="190"/>
      <c r="D87" s="191" t="s">
        <v>72</v>
      </c>
      <c r="E87" s="203" t="s">
        <v>81</v>
      </c>
      <c r="F87" s="203" t="s">
        <v>352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SUM(P88:P95)</f>
        <v>0</v>
      </c>
      <c r="Q87" s="197"/>
      <c r="R87" s="198">
        <f>SUM(R88:R95)</f>
        <v>2.8003</v>
      </c>
      <c r="S87" s="197"/>
      <c r="T87" s="199">
        <f>SUM(T88:T95)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81</v>
      </c>
      <c r="AT87" s="201" t="s">
        <v>72</v>
      </c>
      <c r="AU87" s="201" t="s">
        <v>81</v>
      </c>
      <c r="AY87" s="200" t="s">
        <v>120</v>
      </c>
      <c r="BK87" s="202">
        <f>SUM(BK88:BK95)</f>
        <v>0</v>
      </c>
    </row>
    <row r="88" s="2" customFormat="1" ht="24.15" customHeight="1">
      <c r="A88" s="39"/>
      <c r="B88" s="40"/>
      <c r="C88" s="205" t="s">
        <v>81</v>
      </c>
      <c r="D88" s="205" t="s">
        <v>123</v>
      </c>
      <c r="E88" s="206" t="s">
        <v>353</v>
      </c>
      <c r="F88" s="207" t="s">
        <v>354</v>
      </c>
      <c r="G88" s="208" t="s">
        <v>355</v>
      </c>
      <c r="H88" s="209">
        <v>10</v>
      </c>
      <c r="I88" s="210"/>
      <c r="J88" s="211">
        <f>ROUND(I88*H88,2)</f>
        <v>0</v>
      </c>
      <c r="K88" s="207" t="s">
        <v>356</v>
      </c>
      <c r="L88" s="45"/>
      <c r="M88" s="212" t="s">
        <v>21</v>
      </c>
      <c r="N88" s="213" t="s">
        <v>44</v>
      </c>
      <c r="O88" s="85"/>
      <c r="P88" s="214">
        <f>O88*H88</f>
        <v>0</v>
      </c>
      <c r="Q88" s="214">
        <v>3.0000000000000001E-05</v>
      </c>
      <c r="R88" s="214">
        <f>Q88*H88</f>
        <v>0.00030000000000000003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128</v>
      </c>
      <c r="AT88" s="216" t="s">
        <v>123</v>
      </c>
      <c r="AU88" s="216" t="s">
        <v>83</v>
      </c>
      <c r="AY88" s="18" t="s">
        <v>120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81</v>
      </c>
      <c r="BK88" s="217">
        <f>ROUND(I88*H88,2)</f>
        <v>0</v>
      </c>
      <c r="BL88" s="18" t="s">
        <v>128</v>
      </c>
      <c r="BM88" s="216" t="s">
        <v>357</v>
      </c>
    </row>
    <row r="89" s="2" customFormat="1">
      <c r="A89" s="39"/>
      <c r="B89" s="40"/>
      <c r="C89" s="41"/>
      <c r="D89" s="233" t="s">
        <v>358</v>
      </c>
      <c r="E89" s="41"/>
      <c r="F89" s="234" t="s">
        <v>359</v>
      </c>
      <c r="G89" s="41"/>
      <c r="H89" s="41"/>
      <c r="I89" s="235"/>
      <c r="J89" s="41"/>
      <c r="K89" s="41"/>
      <c r="L89" s="45"/>
      <c r="M89" s="236"/>
      <c r="N89" s="237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358</v>
      </c>
      <c r="AU89" s="18" t="s">
        <v>83</v>
      </c>
    </row>
    <row r="90" s="2" customFormat="1" ht="55.5" customHeight="1">
      <c r="A90" s="39"/>
      <c r="B90" s="40"/>
      <c r="C90" s="205" t="s">
        <v>83</v>
      </c>
      <c r="D90" s="205" t="s">
        <v>123</v>
      </c>
      <c r="E90" s="206" t="s">
        <v>360</v>
      </c>
      <c r="F90" s="207" t="s">
        <v>361</v>
      </c>
      <c r="G90" s="208" t="s">
        <v>355</v>
      </c>
      <c r="H90" s="209">
        <v>10</v>
      </c>
      <c r="I90" s="210"/>
      <c r="J90" s="211">
        <f>ROUND(I90*H90,2)</f>
        <v>0</v>
      </c>
      <c r="K90" s="207" t="s">
        <v>356</v>
      </c>
      <c r="L90" s="45"/>
      <c r="M90" s="212" t="s">
        <v>21</v>
      </c>
      <c r="N90" s="213" t="s">
        <v>44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128</v>
      </c>
      <c r="AT90" s="216" t="s">
        <v>123</v>
      </c>
      <c r="AU90" s="216" t="s">
        <v>83</v>
      </c>
      <c r="AY90" s="18" t="s">
        <v>120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128</v>
      </c>
      <c r="BM90" s="216" t="s">
        <v>362</v>
      </c>
    </row>
    <row r="91" s="2" customFormat="1">
      <c r="A91" s="39"/>
      <c r="B91" s="40"/>
      <c r="C91" s="41"/>
      <c r="D91" s="233" t="s">
        <v>358</v>
      </c>
      <c r="E91" s="41"/>
      <c r="F91" s="234" t="s">
        <v>363</v>
      </c>
      <c r="G91" s="41"/>
      <c r="H91" s="41"/>
      <c r="I91" s="235"/>
      <c r="J91" s="41"/>
      <c r="K91" s="41"/>
      <c r="L91" s="45"/>
      <c r="M91" s="236"/>
      <c r="N91" s="237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358</v>
      </c>
      <c r="AU91" s="18" t="s">
        <v>83</v>
      </c>
    </row>
    <row r="92" s="2" customFormat="1" ht="62.7" customHeight="1">
      <c r="A92" s="39"/>
      <c r="B92" s="40"/>
      <c r="C92" s="205" t="s">
        <v>134</v>
      </c>
      <c r="D92" s="205" t="s">
        <v>123</v>
      </c>
      <c r="E92" s="206" t="s">
        <v>364</v>
      </c>
      <c r="F92" s="207" t="s">
        <v>365</v>
      </c>
      <c r="G92" s="208" t="s">
        <v>126</v>
      </c>
      <c r="H92" s="209">
        <v>5</v>
      </c>
      <c r="I92" s="210"/>
      <c r="J92" s="211">
        <f>ROUND(I92*H92,2)</f>
        <v>0</v>
      </c>
      <c r="K92" s="207" t="s">
        <v>356</v>
      </c>
      <c r="L92" s="45"/>
      <c r="M92" s="212" t="s">
        <v>21</v>
      </c>
      <c r="N92" s="213" t="s">
        <v>44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128</v>
      </c>
      <c r="AT92" s="216" t="s">
        <v>123</v>
      </c>
      <c r="AU92" s="216" t="s">
        <v>83</v>
      </c>
      <c r="AY92" s="18" t="s">
        <v>120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81</v>
      </c>
      <c r="BK92" s="217">
        <f>ROUND(I92*H92,2)</f>
        <v>0</v>
      </c>
      <c r="BL92" s="18" t="s">
        <v>128</v>
      </c>
      <c r="BM92" s="216" t="s">
        <v>366</v>
      </c>
    </row>
    <row r="93" s="2" customFormat="1">
      <c r="A93" s="39"/>
      <c r="B93" s="40"/>
      <c r="C93" s="41"/>
      <c r="D93" s="233" t="s">
        <v>358</v>
      </c>
      <c r="E93" s="41"/>
      <c r="F93" s="234" t="s">
        <v>367</v>
      </c>
      <c r="G93" s="41"/>
      <c r="H93" s="41"/>
      <c r="I93" s="235"/>
      <c r="J93" s="41"/>
      <c r="K93" s="41"/>
      <c r="L93" s="45"/>
      <c r="M93" s="236"/>
      <c r="N93" s="237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358</v>
      </c>
      <c r="AU93" s="18" t="s">
        <v>83</v>
      </c>
    </row>
    <row r="94" s="2" customFormat="1" ht="16.5" customHeight="1">
      <c r="A94" s="39"/>
      <c r="B94" s="40"/>
      <c r="C94" s="218" t="s">
        <v>128</v>
      </c>
      <c r="D94" s="218" t="s">
        <v>138</v>
      </c>
      <c r="E94" s="219" t="s">
        <v>368</v>
      </c>
      <c r="F94" s="220" t="s">
        <v>369</v>
      </c>
      <c r="G94" s="221" t="s">
        <v>370</v>
      </c>
      <c r="H94" s="222">
        <v>2.7999999999999998</v>
      </c>
      <c r="I94" s="223"/>
      <c r="J94" s="224">
        <f>ROUND(I94*H94,2)</f>
        <v>0</v>
      </c>
      <c r="K94" s="220" t="s">
        <v>356</v>
      </c>
      <c r="L94" s="225"/>
      <c r="M94" s="226" t="s">
        <v>21</v>
      </c>
      <c r="N94" s="227" t="s">
        <v>44</v>
      </c>
      <c r="O94" s="85"/>
      <c r="P94" s="214">
        <f>O94*H94</f>
        <v>0</v>
      </c>
      <c r="Q94" s="214">
        <v>1</v>
      </c>
      <c r="R94" s="214">
        <f>Q94*H94</f>
        <v>2.7999999999999998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141</v>
      </c>
      <c r="AT94" s="216" t="s">
        <v>138</v>
      </c>
      <c r="AU94" s="216" t="s">
        <v>83</v>
      </c>
      <c r="AY94" s="18" t="s">
        <v>120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81</v>
      </c>
      <c r="BK94" s="217">
        <f>ROUND(I94*H94,2)</f>
        <v>0</v>
      </c>
      <c r="BL94" s="18" t="s">
        <v>141</v>
      </c>
      <c r="BM94" s="216" t="s">
        <v>371</v>
      </c>
    </row>
    <row r="95" s="13" customFormat="1">
      <c r="A95" s="13"/>
      <c r="B95" s="238"/>
      <c r="C95" s="239"/>
      <c r="D95" s="240" t="s">
        <v>372</v>
      </c>
      <c r="E95" s="241" t="s">
        <v>21</v>
      </c>
      <c r="F95" s="242" t="s">
        <v>373</v>
      </c>
      <c r="G95" s="239"/>
      <c r="H95" s="243">
        <v>2.7999999999999998</v>
      </c>
      <c r="I95" s="244"/>
      <c r="J95" s="239"/>
      <c r="K95" s="239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372</v>
      </c>
      <c r="AU95" s="249" t="s">
        <v>83</v>
      </c>
      <c r="AV95" s="13" t="s">
        <v>83</v>
      </c>
      <c r="AW95" s="13" t="s">
        <v>34</v>
      </c>
      <c r="AX95" s="13" t="s">
        <v>81</v>
      </c>
      <c r="AY95" s="249" t="s">
        <v>120</v>
      </c>
    </row>
    <row r="96" s="12" customFormat="1" ht="22.8" customHeight="1">
      <c r="A96" s="12"/>
      <c r="B96" s="189"/>
      <c r="C96" s="190"/>
      <c r="D96" s="191" t="s">
        <v>72</v>
      </c>
      <c r="E96" s="203" t="s">
        <v>83</v>
      </c>
      <c r="F96" s="203" t="s">
        <v>374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SUM(P97:P103)</f>
        <v>0</v>
      </c>
      <c r="Q96" s="197"/>
      <c r="R96" s="198">
        <f>SUM(R97:R103)</f>
        <v>19.25834</v>
      </c>
      <c r="S96" s="197"/>
      <c r="T96" s="199">
        <f>SUM(T97:T103)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81</v>
      </c>
      <c r="AT96" s="201" t="s">
        <v>72</v>
      </c>
      <c r="AU96" s="201" t="s">
        <v>81</v>
      </c>
      <c r="AY96" s="200" t="s">
        <v>120</v>
      </c>
      <c r="BK96" s="202">
        <f>SUM(BK97:BK103)</f>
        <v>0</v>
      </c>
    </row>
    <row r="97" s="2" customFormat="1" ht="33" customHeight="1">
      <c r="A97" s="39"/>
      <c r="B97" s="40"/>
      <c r="C97" s="205" t="s">
        <v>143</v>
      </c>
      <c r="D97" s="205" t="s">
        <v>123</v>
      </c>
      <c r="E97" s="206" t="s">
        <v>375</v>
      </c>
      <c r="F97" s="207" t="s">
        <v>376</v>
      </c>
      <c r="G97" s="208" t="s">
        <v>126</v>
      </c>
      <c r="H97" s="209">
        <v>5</v>
      </c>
      <c r="I97" s="210"/>
      <c r="J97" s="211">
        <f>ROUND(I97*H97,2)</f>
        <v>0</v>
      </c>
      <c r="K97" s="207" t="s">
        <v>356</v>
      </c>
      <c r="L97" s="45"/>
      <c r="M97" s="212" t="s">
        <v>21</v>
      </c>
      <c r="N97" s="213" t="s">
        <v>44</v>
      </c>
      <c r="O97" s="85"/>
      <c r="P97" s="214">
        <f>O97*H97</f>
        <v>0</v>
      </c>
      <c r="Q97" s="214">
        <v>2.3010199999999998</v>
      </c>
      <c r="R97" s="214">
        <f>Q97*H97</f>
        <v>11.505099999999999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128</v>
      </c>
      <c r="AT97" s="216" t="s">
        <v>123</v>
      </c>
      <c r="AU97" s="216" t="s">
        <v>83</v>
      </c>
      <c r="AY97" s="18" t="s">
        <v>120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81</v>
      </c>
      <c r="BK97" s="217">
        <f>ROUND(I97*H97,2)</f>
        <v>0</v>
      </c>
      <c r="BL97" s="18" t="s">
        <v>128</v>
      </c>
      <c r="BM97" s="216" t="s">
        <v>377</v>
      </c>
    </row>
    <row r="98" s="2" customFormat="1">
      <c r="A98" s="39"/>
      <c r="B98" s="40"/>
      <c r="C98" s="41"/>
      <c r="D98" s="233" t="s">
        <v>358</v>
      </c>
      <c r="E98" s="41"/>
      <c r="F98" s="234" t="s">
        <v>378</v>
      </c>
      <c r="G98" s="41"/>
      <c r="H98" s="41"/>
      <c r="I98" s="235"/>
      <c r="J98" s="41"/>
      <c r="K98" s="41"/>
      <c r="L98" s="45"/>
      <c r="M98" s="236"/>
      <c r="N98" s="237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358</v>
      </c>
      <c r="AU98" s="18" t="s">
        <v>83</v>
      </c>
    </row>
    <row r="99" s="2" customFormat="1" ht="44.25" customHeight="1">
      <c r="A99" s="39"/>
      <c r="B99" s="40"/>
      <c r="C99" s="205" t="s">
        <v>147</v>
      </c>
      <c r="D99" s="205" t="s">
        <v>123</v>
      </c>
      <c r="E99" s="206" t="s">
        <v>379</v>
      </c>
      <c r="F99" s="207" t="s">
        <v>380</v>
      </c>
      <c r="G99" s="208" t="s">
        <v>355</v>
      </c>
      <c r="H99" s="209">
        <v>10</v>
      </c>
      <c r="I99" s="210"/>
      <c r="J99" s="211">
        <f>ROUND(I99*H99,2)</f>
        <v>0</v>
      </c>
      <c r="K99" s="207" t="s">
        <v>356</v>
      </c>
      <c r="L99" s="45"/>
      <c r="M99" s="212" t="s">
        <v>21</v>
      </c>
      <c r="N99" s="213" t="s">
        <v>44</v>
      </c>
      <c r="O99" s="85"/>
      <c r="P99" s="214">
        <f>O99*H99</f>
        <v>0</v>
      </c>
      <c r="Q99" s="214">
        <v>0.73558000000000001</v>
      </c>
      <c r="R99" s="214">
        <f>Q99*H99</f>
        <v>7.3558000000000003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128</v>
      </c>
      <c r="AT99" s="216" t="s">
        <v>123</v>
      </c>
      <c r="AU99" s="216" t="s">
        <v>83</v>
      </c>
      <c r="AY99" s="18" t="s">
        <v>120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81</v>
      </c>
      <c r="BK99" s="217">
        <f>ROUND(I99*H99,2)</f>
        <v>0</v>
      </c>
      <c r="BL99" s="18" t="s">
        <v>128</v>
      </c>
      <c r="BM99" s="216" t="s">
        <v>381</v>
      </c>
    </row>
    <row r="100" s="2" customFormat="1">
      <c r="A100" s="39"/>
      <c r="B100" s="40"/>
      <c r="C100" s="41"/>
      <c r="D100" s="233" t="s">
        <v>358</v>
      </c>
      <c r="E100" s="41"/>
      <c r="F100" s="234" t="s">
        <v>382</v>
      </c>
      <c r="G100" s="41"/>
      <c r="H100" s="41"/>
      <c r="I100" s="235"/>
      <c r="J100" s="41"/>
      <c r="K100" s="41"/>
      <c r="L100" s="45"/>
      <c r="M100" s="236"/>
      <c r="N100" s="237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358</v>
      </c>
      <c r="AU100" s="18" t="s">
        <v>83</v>
      </c>
    </row>
    <row r="101" s="2" customFormat="1" ht="49.05" customHeight="1">
      <c r="A101" s="39"/>
      <c r="B101" s="40"/>
      <c r="C101" s="205" t="s">
        <v>151</v>
      </c>
      <c r="D101" s="205" t="s">
        <v>123</v>
      </c>
      <c r="E101" s="206" t="s">
        <v>383</v>
      </c>
      <c r="F101" s="207" t="s">
        <v>384</v>
      </c>
      <c r="G101" s="208" t="s">
        <v>370</v>
      </c>
      <c r="H101" s="209">
        <v>0.34999999999999998</v>
      </c>
      <c r="I101" s="210"/>
      <c r="J101" s="211">
        <f>ROUND(I101*H101,2)</f>
        <v>0</v>
      </c>
      <c r="K101" s="207" t="s">
        <v>356</v>
      </c>
      <c r="L101" s="45"/>
      <c r="M101" s="212" t="s">
        <v>21</v>
      </c>
      <c r="N101" s="213" t="s">
        <v>44</v>
      </c>
      <c r="O101" s="85"/>
      <c r="P101" s="214">
        <f>O101*H101</f>
        <v>0</v>
      </c>
      <c r="Q101" s="214">
        <v>1.0584</v>
      </c>
      <c r="R101" s="214">
        <f>Q101*H101</f>
        <v>0.37043999999999999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128</v>
      </c>
      <c r="AT101" s="216" t="s">
        <v>123</v>
      </c>
      <c r="AU101" s="216" t="s">
        <v>83</v>
      </c>
      <c r="AY101" s="18" t="s">
        <v>120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81</v>
      </c>
      <c r="BK101" s="217">
        <f>ROUND(I101*H101,2)</f>
        <v>0</v>
      </c>
      <c r="BL101" s="18" t="s">
        <v>128</v>
      </c>
      <c r="BM101" s="216" t="s">
        <v>385</v>
      </c>
    </row>
    <row r="102" s="2" customFormat="1">
      <c r="A102" s="39"/>
      <c r="B102" s="40"/>
      <c r="C102" s="41"/>
      <c r="D102" s="233" t="s">
        <v>358</v>
      </c>
      <c r="E102" s="41"/>
      <c r="F102" s="234" t="s">
        <v>386</v>
      </c>
      <c r="G102" s="41"/>
      <c r="H102" s="41"/>
      <c r="I102" s="235"/>
      <c r="J102" s="41"/>
      <c r="K102" s="41"/>
      <c r="L102" s="45"/>
      <c r="M102" s="236"/>
      <c r="N102" s="237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358</v>
      </c>
      <c r="AU102" s="18" t="s">
        <v>83</v>
      </c>
    </row>
    <row r="103" s="2" customFormat="1" ht="24.15" customHeight="1">
      <c r="A103" s="39"/>
      <c r="B103" s="40"/>
      <c r="C103" s="218" t="s">
        <v>155</v>
      </c>
      <c r="D103" s="218" t="s">
        <v>138</v>
      </c>
      <c r="E103" s="219" t="s">
        <v>387</v>
      </c>
      <c r="F103" s="220" t="s">
        <v>388</v>
      </c>
      <c r="G103" s="221" t="s">
        <v>370</v>
      </c>
      <c r="H103" s="222">
        <v>0.027</v>
      </c>
      <c r="I103" s="223"/>
      <c r="J103" s="224">
        <f>ROUND(I103*H103,2)</f>
        <v>0</v>
      </c>
      <c r="K103" s="220" t="s">
        <v>356</v>
      </c>
      <c r="L103" s="225"/>
      <c r="M103" s="226" t="s">
        <v>21</v>
      </c>
      <c r="N103" s="227" t="s">
        <v>44</v>
      </c>
      <c r="O103" s="85"/>
      <c r="P103" s="214">
        <f>O103*H103</f>
        <v>0</v>
      </c>
      <c r="Q103" s="214">
        <v>1</v>
      </c>
      <c r="R103" s="214">
        <f>Q103*H103</f>
        <v>0.027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141</v>
      </c>
      <c r="AT103" s="216" t="s">
        <v>138</v>
      </c>
      <c r="AU103" s="216" t="s">
        <v>83</v>
      </c>
      <c r="AY103" s="18" t="s">
        <v>120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141</v>
      </c>
      <c r="BM103" s="216" t="s">
        <v>389</v>
      </c>
    </row>
    <row r="104" s="12" customFormat="1" ht="22.8" customHeight="1">
      <c r="A104" s="12"/>
      <c r="B104" s="189"/>
      <c r="C104" s="190"/>
      <c r="D104" s="191" t="s">
        <v>72</v>
      </c>
      <c r="E104" s="203" t="s">
        <v>128</v>
      </c>
      <c r="F104" s="203" t="s">
        <v>390</v>
      </c>
      <c r="G104" s="190"/>
      <c r="H104" s="190"/>
      <c r="I104" s="193"/>
      <c r="J104" s="204">
        <f>BK104</f>
        <v>0</v>
      </c>
      <c r="K104" s="190"/>
      <c r="L104" s="195"/>
      <c r="M104" s="196"/>
      <c r="N104" s="197"/>
      <c r="O104" s="197"/>
      <c r="P104" s="198">
        <f>SUM(P105:P119)</f>
        <v>0</v>
      </c>
      <c r="Q104" s="197"/>
      <c r="R104" s="198">
        <f>SUM(R105:R119)</f>
        <v>4.3624699999999992</v>
      </c>
      <c r="S104" s="197"/>
      <c r="T104" s="199">
        <f>SUM(T105:T119)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81</v>
      </c>
      <c r="AT104" s="201" t="s">
        <v>72</v>
      </c>
      <c r="AU104" s="201" t="s">
        <v>81</v>
      </c>
      <c r="AY104" s="200" t="s">
        <v>120</v>
      </c>
      <c r="BK104" s="202">
        <f>SUM(BK105:BK119)</f>
        <v>0</v>
      </c>
    </row>
    <row r="105" s="2" customFormat="1" ht="24.15" customHeight="1">
      <c r="A105" s="39"/>
      <c r="B105" s="40"/>
      <c r="C105" s="205" t="s">
        <v>159</v>
      </c>
      <c r="D105" s="205" t="s">
        <v>123</v>
      </c>
      <c r="E105" s="206" t="s">
        <v>391</v>
      </c>
      <c r="F105" s="207" t="s">
        <v>392</v>
      </c>
      <c r="G105" s="208" t="s">
        <v>132</v>
      </c>
      <c r="H105" s="209">
        <v>2</v>
      </c>
      <c r="I105" s="210"/>
      <c r="J105" s="211">
        <f>ROUND(I105*H105,2)</f>
        <v>0</v>
      </c>
      <c r="K105" s="207" t="s">
        <v>356</v>
      </c>
      <c r="L105" s="45"/>
      <c r="M105" s="212" t="s">
        <v>21</v>
      </c>
      <c r="N105" s="213" t="s">
        <v>44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128</v>
      </c>
      <c r="AT105" s="216" t="s">
        <v>123</v>
      </c>
      <c r="AU105" s="216" t="s">
        <v>83</v>
      </c>
      <c r="AY105" s="18" t="s">
        <v>120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128</v>
      </c>
      <c r="BM105" s="216" t="s">
        <v>393</v>
      </c>
    </row>
    <row r="106" s="2" customFormat="1">
      <c r="A106" s="39"/>
      <c r="B106" s="40"/>
      <c r="C106" s="41"/>
      <c r="D106" s="233" t="s">
        <v>358</v>
      </c>
      <c r="E106" s="41"/>
      <c r="F106" s="234" t="s">
        <v>394</v>
      </c>
      <c r="G106" s="41"/>
      <c r="H106" s="41"/>
      <c r="I106" s="235"/>
      <c r="J106" s="41"/>
      <c r="K106" s="41"/>
      <c r="L106" s="45"/>
      <c r="M106" s="236"/>
      <c r="N106" s="237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358</v>
      </c>
      <c r="AU106" s="18" t="s">
        <v>83</v>
      </c>
    </row>
    <row r="107" s="2" customFormat="1" ht="24.15" customHeight="1">
      <c r="A107" s="39"/>
      <c r="B107" s="40"/>
      <c r="C107" s="205" t="s">
        <v>163</v>
      </c>
      <c r="D107" s="205" t="s">
        <v>123</v>
      </c>
      <c r="E107" s="206" t="s">
        <v>395</v>
      </c>
      <c r="F107" s="207" t="s">
        <v>396</v>
      </c>
      <c r="G107" s="208" t="s">
        <v>355</v>
      </c>
      <c r="H107" s="209">
        <v>18</v>
      </c>
      <c r="I107" s="210"/>
      <c r="J107" s="211">
        <f>ROUND(I107*H107,2)</f>
        <v>0</v>
      </c>
      <c r="K107" s="207" t="s">
        <v>356</v>
      </c>
      <c r="L107" s="45"/>
      <c r="M107" s="212" t="s">
        <v>21</v>
      </c>
      <c r="N107" s="213" t="s">
        <v>44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128</v>
      </c>
      <c r="AT107" s="216" t="s">
        <v>123</v>
      </c>
      <c r="AU107" s="216" t="s">
        <v>83</v>
      </c>
      <c r="AY107" s="18" t="s">
        <v>120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81</v>
      </c>
      <c r="BK107" s="217">
        <f>ROUND(I107*H107,2)</f>
        <v>0</v>
      </c>
      <c r="BL107" s="18" t="s">
        <v>128</v>
      </c>
      <c r="BM107" s="216" t="s">
        <v>397</v>
      </c>
    </row>
    <row r="108" s="2" customFormat="1">
      <c r="A108" s="39"/>
      <c r="B108" s="40"/>
      <c r="C108" s="41"/>
      <c r="D108" s="233" t="s">
        <v>358</v>
      </c>
      <c r="E108" s="41"/>
      <c r="F108" s="234" t="s">
        <v>398</v>
      </c>
      <c r="G108" s="41"/>
      <c r="H108" s="41"/>
      <c r="I108" s="235"/>
      <c r="J108" s="41"/>
      <c r="K108" s="41"/>
      <c r="L108" s="45"/>
      <c r="M108" s="236"/>
      <c r="N108" s="237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358</v>
      </c>
      <c r="AU108" s="18" t="s">
        <v>83</v>
      </c>
    </row>
    <row r="109" s="2" customFormat="1" ht="16.5" customHeight="1">
      <c r="A109" s="39"/>
      <c r="B109" s="40"/>
      <c r="C109" s="218" t="s">
        <v>167</v>
      </c>
      <c r="D109" s="218" t="s">
        <v>138</v>
      </c>
      <c r="E109" s="219" t="s">
        <v>399</v>
      </c>
      <c r="F109" s="220" t="s">
        <v>400</v>
      </c>
      <c r="G109" s="221" t="s">
        <v>370</v>
      </c>
      <c r="H109" s="222">
        <v>1.44</v>
      </c>
      <c r="I109" s="223"/>
      <c r="J109" s="224">
        <f>ROUND(I109*H109,2)</f>
        <v>0</v>
      </c>
      <c r="K109" s="220" t="s">
        <v>356</v>
      </c>
      <c r="L109" s="225"/>
      <c r="M109" s="226" t="s">
        <v>21</v>
      </c>
      <c r="N109" s="227" t="s">
        <v>44</v>
      </c>
      <c r="O109" s="85"/>
      <c r="P109" s="214">
        <f>O109*H109</f>
        <v>0</v>
      </c>
      <c r="Q109" s="214">
        <v>1</v>
      </c>
      <c r="R109" s="214">
        <f>Q109*H109</f>
        <v>1.44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141</v>
      </c>
      <c r="AT109" s="216" t="s">
        <v>138</v>
      </c>
      <c r="AU109" s="216" t="s">
        <v>83</v>
      </c>
      <c r="AY109" s="18" t="s">
        <v>120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81</v>
      </c>
      <c r="BK109" s="217">
        <f>ROUND(I109*H109,2)</f>
        <v>0</v>
      </c>
      <c r="BL109" s="18" t="s">
        <v>141</v>
      </c>
      <c r="BM109" s="216" t="s">
        <v>401</v>
      </c>
    </row>
    <row r="110" s="13" customFormat="1">
      <c r="A110" s="13"/>
      <c r="B110" s="238"/>
      <c r="C110" s="239"/>
      <c r="D110" s="240" t="s">
        <v>372</v>
      </c>
      <c r="E110" s="241" t="s">
        <v>21</v>
      </c>
      <c r="F110" s="242" t="s">
        <v>402</v>
      </c>
      <c r="G110" s="239"/>
      <c r="H110" s="243">
        <v>1.44</v>
      </c>
      <c r="I110" s="244"/>
      <c r="J110" s="239"/>
      <c r="K110" s="239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372</v>
      </c>
      <c r="AU110" s="249" t="s">
        <v>83</v>
      </c>
      <c r="AV110" s="13" t="s">
        <v>83</v>
      </c>
      <c r="AW110" s="13" t="s">
        <v>34</v>
      </c>
      <c r="AX110" s="13" t="s">
        <v>81</v>
      </c>
      <c r="AY110" s="249" t="s">
        <v>120</v>
      </c>
    </row>
    <row r="111" s="2" customFormat="1" ht="49.05" customHeight="1">
      <c r="A111" s="39"/>
      <c r="B111" s="40"/>
      <c r="C111" s="205" t="s">
        <v>8</v>
      </c>
      <c r="D111" s="205" t="s">
        <v>123</v>
      </c>
      <c r="E111" s="206" t="s">
        <v>403</v>
      </c>
      <c r="F111" s="207" t="s">
        <v>404</v>
      </c>
      <c r="G111" s="208" t="s">
        <v>355</v>
      </c>
      <c r="H111" s="209">
        <v>11.4</v>
      </c>
      <c r="I111" s="210"/>
      <c r="J111" s="211">
        <f>ROUND(I111*H111,2)</f>
        <v>0</v>
      </c>
      <c r="K111" s="207" t="s">
        <v>356</v>
      </c>
      <c r="L111" s="45"/>
      <c r="M111" s="212" t="s">
        <v>21</v>
      </c>
      <c r="N111" s="213" t="s">
        <v>44</v>
      </c>
      <c r="O111" s="85"/>
      <c r="P111" s="214">
        <f>O111*H111</f>
        <v>0</v>
      </c>
      <c r="Q111" s="214">
        <v>0.024049999999999998</v>
      </c>
      <c r="R111" s="214">
        <f>Q111*H111</f>
        <v>0.27416999999999997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405</v>
      </c>
      <c r="AT111" s="216" t="s">
        <v>123</v>
      </c>
      <c r="AU111" s="216" t="s">
        <v>83</v>
      </c>
      <c r="AY111" s="18" t="s">
        <v>120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81</v>
      </c>
      <c r="BK111" s="217">
        <f>ROUND(I111*H111,2)</f>
        <v>0</v>
      </c>
      <c r="BL111" s="18" t="s">
        <v>405</v>
      </c>
      <c r="BM111" s="216" t="s">
        <v>406</v>
      </c>
    </row>
    <row r="112" s="2" customFormat="1">
      <c r="A112" s="39"/>
      <c r="B112" s="40"/>
      <c r="C112" s="41"/>
      <c r="D112" s="233" t="s">
        <v>358</v>
      </c>
      <c r="E112" s="41"/>
      <c r="F112" s="234" t="s">
        <v>407</v>
      </c>
      <c r="G112" s="41"/>
      <c r="H112" s="41"/>
      <c r="I112" s="235"/>
      <c r="J112" s="41"/>
      <c r="K112" s="41"/>
      <c r="L112" s="45"/>
      <c r="M112" s="236"/>
      <c r="N112" s="237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358</v>
      </c>
      <c r="AU112" s="18" t="s">
        <v>83</v>
      </c>
    </row>
    <row r="113" s="2" customFormat="1" ht="24.15" customHeight="1">
      <c r="A113" s="39"/>
      <c r="B113" s="40"/>
      <c r="C113" s="218" t="s">
        <v>176</v>
      </c>
      <c r="D113" s="218" t="s">
        <v>138</v>
      </c>
      <c r="E113" s="219" t="s">
        <v>408</v>
      </c>
      <c r="F113" s="220" t="s">
        <v>409</v>
      </c>
      <c r="G113" s="221" t="s">
        <v>355</v>
      </c>
      <c r="H113" s="222">
        <v>20</v>
      </c>
      <c r="I113" s="223"/>
      <c r="J113" s="224">
        <f>ROUND(I113*H113,2)</f>
        <v>0</v>
      </c>
      <c r="K113" s="220" t="s">
        <v>356</v>
      </c>
      <c r="L113" s="225"/>
      <c r="M113" s="226" t="s">
        <v>21</v>
      </c>
      <c r="N113" s="227" t="s">
        <v>44</v>
      </c>
      <c r="O113" s="85"/>
      <c r="P113" s="214">
        <f>O113*H113</f>
        <v>0</v>
      </c>
      <c r="Q113" s="214">
        <v>0.128</v>
      </c>
      <c r="R113" s="214">
        <f>Q113*H113</f>
        <v>2.5600000000000001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141</v>
      </c>
      <c r="AT113" s="216" t="s">
        <v>138</v>
      </c>
      <c r="AU113" s="216" t="s">
        <v>83</v>
      </c>
      <c r="AY113" s="18" t="s">
        <v>120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81</v>
      </c>
      <c r="BK113" s="217">
        <f>ROUND(I113*H113,2)</f>
        <v>0</v>
      </c>
      <c r="BL113" s="18" t="s">
        <v>141</v>
      </c>
      <c r="BM113" s="216" t="s">
        <v>410</v>
      </c>
    </row>
    <row r="114" s="2" customFormat="1" ht="24.15" customHeight="1">
      <c r="A114" s="39"/>
      <c r="B114" s="40"/>
      <c r="C114" s="205" t="s">
        <v>182</v>
      </c>
      <c r="D114" s="205" t="s">
        <v>123</v>
      </c>
      <c r="E114" s="206" t="s">
        <v>411</v>
      </c>
      <c r="F114" s="207" t="s">
        <v>412</v>
      </c>
      <c r="G114" s="208" t="s">
        <v>355</v>
      </c>
      <c r="H114" s="209">
        <v>30</v>
      </c>
      <c r="I114" s="210"/>
      <c r="J114" s="211">
        <f>ROUND(I114*H114,2)</f>
        <v>0</v>
      </c>
      <c r="K114" s="207" t="s">
        <v>356</v>
      </c>
      <c r="L114" s="45"/>
      <c r="M114" s="212" t="s">
        <v>21</v>
      </c>
      <c r="N114" s="213" t="s">
        <v>44</v>
      </c>
      <c r="O114" s="85"/>
      <c r="P114" s="214">
        <f>O114*H114</f>
        <v>0</v>
      </c>
      <c r="Q114" s="214">
        <v>0.00012999999999999999</v>
      </c>
      <c r="R114" s="214">
        <f>Q114*H114</f>
        <v>0.0038999999999999998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128</v>
      </c>
      <c r="AT114" s="216" t="s">
        <v>123</v>
      </c>
      <c r="AU114" s="216" t="s">
        <v>83</v>
      </c>
      <c r="AY114" s="18" t="s">
        <v>120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81</v>
      </c>
      <c r="BK114" s="217">
        <f>ROUND(I114*H114,2)</f>
        <v>0</v>
      </c>
      <c r="BL114" s="18" t="s">
        <v>128</v>
      </c>
      <c r="BM114" s="216" t="s">
        <v>413</v>
      </c>
    </row>
    <row r="115" s="2" customFormat="1">
      <c r="A115" s="39"/>
      <c r="B115" s="40"/>
      <c r="C115" s="41"/>
      <c r="D115" s="233" t="s">
        <v>358</v>
      </c>
      <c r="E115" s="41"/>
      <c r="F115" s="234" t="s">
        <v>414</v>
      </c>
      <c r="G115" s="41"/>
      <c r="H115" s="41"/>
      <c r="I115" s="235"/>
      <c r="J115" s="41"/>
      <c r="K115" s="41"/>
      <c r="L115" s="45"/>
      <c r="M115" s="236"/>
      <c r="N115" s="237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358</v>
      </c>
      <c r="AU115" s="18" t="s">
        <v>83</v>
      </c>
    </row>
    <row r="116" s="2" customFormat="1" ht="24.15" customHeight="1">
      <c r="A116" s="39"/>
      <c r="B116" s="40"/>
      <c r="C116" s="218" t="s">
        <v>186</v>
      </c>
      <c r="D116" s="218" t="s">
        <v>138</v>
      </c>
      <c r="E116" s="219" t="s">
        <v>415</v>
      </c>
      <c r="F116" s="220" t="s">
        <v>416</v>
      </c>
      <c r="G116" s="221" t="s">
        <v>193</v>
      </c>
      <c r="H116" s="222">
        <v>5</v>
      </c>
      <c r="I116" s="223"/>
      <c r="J116" s="224">
        <f>ROUND(I116*H116,2)</f>
        <v>0</v>
      </c>
      <c r="K116" s="220" t="s">
        <v>356</v>
      </c>
      <c r="L116" s="225"/>
      <c r="M116" s="226" t="s">
        <v>21</v>
      </c>
      <c r="N116" s="227" t="s">
        <v>44</v>
      </c>
      <c r="O116" s="85"/>
      <c r="P116" s="214">
        <f>O116*H116</f>
        <v>0</v>
      </c>
      <c r="Q116" s="214">
        <v>0.001</v>
      </c>
      <c r="R116" s="214">
        <f>Q116*H116</f>
        <v>0.0050000000000000001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141</v>
      </c>
      <c r="AT116" s="216" t="s">
        <v>138</v>
      </c>
      <c r="AU116" s="216" t="s">
        <v>83</v>
      </c>
      <c r="AY116" s="18" t="s">
        <v>120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81</v>
      </c>
      <c r="BK116" s="217">
        <f>ROUND(I116*H116,2)</f>
        <v>0</v>
      </c>
      <c r="BL116" s="18" t="s">
        <v>141</v>
      </c>
      <c r="BM116" s="216" t="s">
        <v>417</v>
      </c>
    </row>
    <row r="117" s="2" customFormat="1" ht="24.15" customHeight="1">
      <c r="A117" s="39"/>
      <c r="B117" s="40"/>
      <c r="C117" s="205" t="s">
        <v>190</v>
      </c>
      <c r="D117" s="205" t="s">
        <v>123</v>
      </c>
      <c r="E117" s="206" t="s">
        <v>418</v>
      </c>
      <c r="F117" s="207" t="s">
        <v>419</v>
      </c>
      <c r="G117" s="208" t="s">
        <v>355</v>
      </c>
      <c r="H117" s="209">
        <v>30</v>
      </c>
      <c r="I117" s="210"/>
      <c r="J117" s="211">
        <f>ROUND(I117*H117,2)</f>
        <v>0</v>
      </c>
      <c r="K117" s="207" t="s">
        <v>356</v>
      </c>
      <c r="L117" s="45"/>
      <c r="M117" s="212" t="s">
        <v>21</v>
      </c>
      <c r="N117" s="213" t="s">
        <v>44</v>
      </c>
      <c r="O117" s="85"/>
      <c r="P117" s="214">
        <f>O117*H117</f>
        <v>0</v>
      </c>
      <c r="Q117" s="214">
        <v>0.00097999999999999997</v>
      </c>
      <c r="R117" s="214">
        <f>Q117*H117</f>
        <v>0.029399999999999999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128</v>
      </c>
      <c r="AT117" s="216" t="s">
        <v>123</v>
      </c>
      <c r="AU117" s="216" t="s">
        <v>83</v>
      </c>
      <c r="AY117" s="18" t="s">
        <v>120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81</v>
      </c>
      <c r="BK117" s="217">
        <f>ROUND(I117*H117,2)</f>
        <v>0</v>
      </c>
      <c r="BL117" s="18" t="s">
        <v>128</v>
      </c>
      <c r="BM117" s="216" t="s">
        <v>420</v>
      </c>
    </row>
    <row r="118" s="2" customFormat="1">
      <c r="A118" s="39"/>
      <c r="B118" s="40"/>
      <c r="C118" s="41"/>
      <c r="D118" s="233" t="s">
        <v>358</v>
      </c>
      <c r="E118" s="41"/>
      <c r="F118" s="234" t="s">
        <v>421</v>
      </c>
      <c r="G118" s="41"/>
      <c r="H118" s="41"/>
      <c r="I118" s="235"/>
      <c r="J118" s="41"/>
      <c r="K118" s="41"/>
      <c r="L118" s="45"/>
      <c r="M118" s="236"/>
      <c r="N118" s="237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358</v>
      </c>
      <c r="AU118" s="18" t="s">
        <v>83</v>
      </c>
    </row>
    <row r="119" s="2" customFormat="1" ht="24.15" customHeight="1">
      <c r="A119" s="39"/>
      <c r="B119" s="40"/>
      <c r="C119" s="218" t="s">
        <v>195</v>
      </c>
      <c r="D119" s="218" t="s">
        <v>138</v>
      </c>
      <c r="E119" s="219" t="s">
        <v>422</v>
      </c>
      <c r="F119" s="220" t="s">
        <v>423</v>
      </c>
      <c r="G119" s="221" t="s">
        <v>370</v>
      </c>
      <c r="H119" s="222">
        <v>0.050000000000000003</v>
      </c>
      <c r="I119" s="223"/>
      <c r="J119" s="224">
        <f>ROUND(I119*H119,2)</f>
        <v>0</v>
      </c>
      <c r="K119" s="220" t="s">
        <v>356</v>
      </c>
      <c r="L119" s="225"/>
      <c r="M119" s="226" t="s">
        <v>21</v>
      </c>
      <c r="N119" s="227" t="s">
        <v>44</v>
      </c>
      <c r="O119" s="85"/>
      <c r="P119" s="214">
        <f>O119*H119</f>
        <v>0</v>
      </c>
      <c r="Q119" s="214">
        <v>1</v>
      </c>
      <c r="R119" s="214">
        <f>Q119*H119</f>
        <v>0.050000000000000003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141</v>
      </c>
      <c r="AT119" s="216" t="s">
        <v>138</v>
      </c>
      <c r="AU119" s="216" t="s">
        <v>83</v>
      </c>
      <c r="AY119" s="18" t="s">
        <v>120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81</v>
      </c>
      <c r="BK119" s="217">
        <f>ROUND(I119*H119,2)</f>
        <v>0</v>
      </c>
      <c r="BL119" s="18" t="s">
        <v>141</v>
      </c>
      <c r="BM119" s="216" t="s">
        <v>424</v>
      </c>
    </row>
    <row r="120" s="12" customFormat="1" ht="22.8" customHeight="1">
      <c r="A120" s="12"/>
      <c r="B120" s="189"/>
      <c r="C120" s="190"/>
      <c r="D120" s="191" t="s">
        <v>72</v>
      </c>
      <c r="E120" s="203" t="s">
        <v>147</v>
      </c>
      <c r="F120" s="203" t="s">
        <v>425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SUM(P121:P124)</f>
        <v>0</v>
      </c>
      <c r="Q120" s="197"/>
      <c r="R120" s="198">
        <f>SUM(R121:R124)</f>
        <v>0.0077999999999999996</v>
      </c>
      <c r="S120" s="197"/>
      <c r="T120" s="199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81</v>
      </c>
      <c r="AT120" s="201" t="s">
        <v>72</v>
      </c>
      <c r="AU120" s="201" t="s">
        <v>81</v>
      </c>
      <c r="AY120" s="200" t="s">
        <v>120</v>
      </c>
      <c r="BK120" s="202">
        <f>SUM(BK121:BK124)</f>
        <v>0</v>
      </c>
    </row>
    <row r="121" s="2" customFormat="1" ht="24.15" customHeight="1">
      <c r="A121" s="39"/>
      <c r="B121" s="40"/>
      <c r="C121" s="205" t="s">
        <v>199</v>
      </c>
      <c r="D121" s="205" t="s">
        <v>123</v>
      </c>
      <c r="E121" s="206" t="s">
        <v>426</v>
      </c>
      <c r="F121" s="207" t="s">
        <v>427</v>
      </c>
      <c r="G121" s="208" t="s">
        <v>355</v>
      </c>
      <c r="H121" s="209">
        <v>30</v>
      </c>
      <c r="I121" s="210"/>
      <c r="J121" s="211">
        <f>ROUND(I121*H121,2)</f>
        <v>0</v>
      </c>
      <c r="K121" s="207" t="s">
        <v>356</v>
      </c>
      <c r="L121" s="45"/>
      <c r="M121" s="212" t="s">
        <v>21</v>
      </c>
      <c r="N121" s="213" t="s">
        <v>44</v>
      </c>
      <c r="O121" s="85"/>
      <c r="P121" s="214">
        <f>O121*H121</f>
        <v>0</v>
      </c>
      <c r="Q121" s="214">
        <v>0.00025999999999999998</v>
      </c>
      <c r="R121" s="214">
        <f>Q121*H121</f>
        <v>0.0077999999999999996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128</v>
      </c>
      <c r="AT121" s="216" t="s">
        <v>123</v>
      </c>
      <c r="AU121" s="216" t="s">
        <v>83</v>
      </c>
      <c r="AY121" s="18" t="s">
        <v>120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81</v>
      </c>
      <c r="BK121" s="217">
        <f>ROUND(I121*H121,2)</f>
        <v>0</v>
      </c>
      <c r="BL121" s="18" t="s">
        <v>128</v>
      </c>
      <c r="BM121" s="216" t="s">
        <v>428</v>
      </c>
    </row>
    <row r="122" s="2" customFormat="1">
      <c r="A122" s="39"/>
      <c r="B122" s="40"/>
      <c r="C122" s="41"/>
      <c r="D122" s="233" t="s">
        <v>358</v>
      </c>
      <c r="E122" s="41"/>
      <c r="F122" s="234" t="s">
        <v>429</v>
      </c>
      <c r="G122" s="41"/>
      <c r="H122" s="41"/>
      <c r="I122" s="235"/>
      <c r="J122" s="41"/>
      <c r="K122" s="41"/>
      <c r="L122" s="45"/>
      <c r="M122" s="236"/>
      <c r="N122" s="237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358</v>
      </c>
      <c r="AU122" s="18" t="s">
        <v>83</v>
      </c>
    </row>
    <row r="123" s="2" customFormat="1" ht="24.15" customHeight="1">
      <c r="A123" s="39"/>
      <c r="B123" s="40"/>
      <c r="C123" s="205" t="s">
        <v>205</v>
      </c>
      <c r="D123" s="205" t="s">
        <v>123</v>
      </c>
      <c r="E123" s="206" t="s">
        <v>430</v>
      </c>
      <c r="F123" s="207" t="s">
        <v>431</v>
      </c>
      <c r="G123" s="208" t="s">
        <v>174</v>
      </c>
      <c r="H123" s="209">
        <v>6</v>
      </c>
      <c r="I123" s="210"/>
      <c r="J123" s="211">
        <f>ROUND(I123*H123,2)</f>
        <v>0</v>
      </c>
      <c r="K123" s="207" t="s">
        <v>356</v>
      </c>
      <c r="L123" s="45"/>
      <c r="M123" s="212" t="s">
        <v>21</v>
      </c>
      <c r="N123" s="213" t="s">
        <v>44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128</v>
      </c>
      <c r="AT123" s="216" t="s">
        <v>123</v>
      </c>
      <c r="AU123" s="216" t="s">
        <v>83</v>
      </c>
      <c r="AY123" s="18" t="s">
        <v>120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81</v>
      </c>
      <c r="BK123" s="217">
        <f>ROUND(I123*H123,2)</f>
        <v>0</v>
      </c>
      <c r="BL123" s="18" t="s">
        <v>128</v>
      </c>
      <c r="BM123" s="216" t="s">
        <v>432</v>
      </c>
    </row>
    <row r="124" s="2" customFormat="1">
      <c r="A124" s="39"/>
      <c r="B124" s="40"/>
      <c r="C124" s="41"/>
      <c r="D124" s="233" t="s">
        <v>358</v>
      </c>
      <c r="E124" s="41"/>
      <c r="F124" s="234" t="s">
        <v>433</v>
      </c>
      <c r="G124" s="41"/>
      <c r="H124" s="41"/>
      <c r="I124" s="235"/>
      <c r="J124" s="41"/>
      <c r="K124" s="41"/>
      <c r="L124" s="45"/>
      <c r="M124" s="236"/>
      <c r="N124" s="237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358</v>
      </c>
      <c r="AU124" s="18" t="s">
        <v>83</v>
      </c>
    </row>
    <row r="125" s="12" customFormat="1" ht="25.92" customHeight="1">
      <c r="A125" s="12"/>
      <c r="B125" s="189"/>
      <c r="C125" s="190"/>
      <c r="D125" s="191" t="s">
        <v>72</v>
      </c>
      <c r="E125" s="192" t="s">
        <v>434</v>
      </c>
      <c r="F125" s="192" t="s">
        <v>435</v>
      </c>
      <c r="G125" s="190"/>
      <c r="H125" s="190"/>
      <c r="I125" s="193"/>
      <c r="J125" s="194">
        <f>BK125</f>
        <v>0</v>
      </c>
      <c r="K125" s="190"/>
      <c r="L125" s="195"/>
      <c r="M125" s="196"/>
      <c r="N125" s="197"/>
      <c r="O125" s="197"/>
      <c r="P125" s="198">
        <f>SUM(P126:P129)</f>
        <v>0</v>
      </c>
      <c r="Q125" s="197"/>
      <c r="R125" s="198">
        <f>SUM(R126:R129)</f>
        <v>0</v>
      </c>
      <c r="S125" s="197"/>
      <c r="T125" s="199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128</v>
      </c>
      <c r="AT125" s="201" t="s">
        <v>72</v>
      </c>
      <c r="AU125" s="201" t="s">
        <v>73</v>
      </c>
      <c r="AY125" s="200" t="s">
        <v>120</v>
      </c>
      <c r="BK125" s="202">
        <f>SUM(BK126:BK129)</f>
        <v>0</v>
      </c>
    </row>
    <row r="126" s="2" customFormat="1" ht="33" customHeight="1">
      <c r="A126" s="39"/>
      <c r="B126" s="40"/>
      <c r="C126" s="205" t="s">
        <v>209</v>
      </c>
      <c r="D126" s="205" t="s">
        <v>123</v>
      </c>
      <c r="E126" s="206" t="s">
        <v>436</v>
      </c>
      <c r="F126" s="207" t="s">
        <v>437</v>
      </c>
      <c r="G126" s="208" t="s">
        <v>438</v>
      </c>
      <c r="H126" s="209">
        <v>6</v>
      </c>
      <c r="I126" s="210"/>
      <c r="J126" s="211">
        <f>ROUND(I126*H126,2)</f>
        <v>0</v>
      </c>
      <c r="K126" s="207" t="s">
        <v>356</v>
      </c>
      <c r="L126" s="45"/>
      <c r="M126" s="212" t="s">
        <v>21</v>
      </c>
      <c r="N126" s="213" t="s">
        <v>44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405</v>
      </c>
      <c r="AT126" s="216" t="s">
        <v>123</v>
      </c>
      <c r="AU126" s="216" t="s">
        <v>81</v>
      </c>
      <c r="AY126" s="18" t="s">
        <v>120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81</v>
      </c>
      <c r="BK126" s="217">
        <f>ROUND(I126*H126,2)</f>
        <v>0</v>
      </c>
      <c r="BL126" s="18" t="s">
        <v>405</v>
      </c>
      <c r="BM126" s="216" t="s">
        <v>439</v>
      </c>
    </row>
    <row r="127" s="2" customFormat="1">
      <c r="A127" s="39"/>
      <c r="B127" s="40"/>
      <c r="C127" s="41"/>
      <c r="D127" s="233" t="s">
        <v>358</v>
      </c>
      <c r="E127" s="41"/>
      <c r="F127" s="234" t="s">
        <v>440</v>
      </c>
      <c r="G127" s="41"/>
      <c r="H127" s="41"/>
      <c r="I127" s="235"/>
      <c r="J127" s="41"/>
      <c r="K127" s="41"/>
      <c r="L127" s="45"/>
      <c r="M127" s="236"/>
      <c r="N127" s="237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358</v>
      </c>
      <c r="AU127" s="18" t="s">
        <v>81</v>
      </c>
    </row>
    <row r="128" s="2" customFormat="1" ht="33" customHeight="1">
      <c r="A128" s="39"/>
      <c r="B128" s="40"/>
      <c r="C128" s="205" t="s">
        <v>7</v>
      </c>
      <c r="D128" s="205" t="s">
        <v>123</v>
      </c>
      <c r="E128" s="206" t="s">
        <v>441</v>
      </c>
      <c r="F128" s="207" t="s">
        <v>442</v>
      </c>
      <c r="G128" s="208" t="s">
        <v>438</v>
      </c>
      <c r="H128" s="209">
        <v>6</v>
      </c>
      <c r="I128" s="210"/>
      <c r="J128" s="211">
        <f>ROUND(I128*H128,2)</f>
        <v>0</v>
      </c>
      <c r="K128" s="207" t="s">
        <v>356</v>
      </c>
      <c r="L128" s="45"/>
      <c r="M128" s="212" t="s">
        <v>21</v>
      </c>
      <c r="N128" s="213" t="s">
        <v>44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405</v>
      </c>
      <c r="AT128" s="216" t="s">
        <v>123</v>
      </c>
      <c r="AU128" s="216" t="s">
        <v>81</v>
      </c>
      <c r="AY128" s="18" t="s">
        <v>120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81</v>
      </c>
      <c r="BK128" s="217">
        <f>ROUND(I128*H128,2)</f>
        <v>0</v>
      </c>
      <c r="BL128" s="18" t="s">
        <v>405</v>
      </c>
      <c r="BM128" s="216" t="s">
        <v>443</v>
      </c>
    </row>
    <row r="129" s="2" customFormat="1">
      <c r="A129" s="39"/>
      <c r="B129" s="40"/>
      <c r="C129" s="41"/>
      <c r="D129" s="233" t="s">
        <v>358</v>
      </c>
      <c r="E129" s="41"/>
      <c r="F129" s="234" t="s">
        <v>444</v>
      </c>
      <c r="G129" s="41"/>
      <c r="H129" s="41"/>
      <c r="I129" s="235"/>
      <c r="J129" s="41"/>
      <c r="K129" s="41"/>
      <c r="L129" s="45"/>
      <c r="M129" s="250"/>
      <c r="N129" s="251"/>
      <c r="O129" s="230"/>
      <c r="P129" s="230"/>
      <c r="Q129" s="230"/>
      <c r="R129" s="230"/>
      <c r="S129" s="230"/>
      <c r="T129" s="252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358</v>
      </c>
      <c r="AU129" s="18" t="s">
        <v>81</v>
      </c>
    </row>
    <row r="130" s="2" customFormat="1" ht="6.96" customHeight="1">
      <c r="A130" s="39"/>
      <c r="B130" s="60"/>
      <c r="C130" s="61"/>
      <c r="D130" s="61"/>
      <c r="E130" s="61"/>
      <c r="F130" s="61"/>
      <c r="G130" s="61"/>
      <c r="H130" s="61"/>
      <c r="I130" s="61"/>
      <c r="J130" s="61"/>
      <c r="K130" s="61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Btr/4gZ3WI/tv6HXQMVStgIb5MXon+yF64JL4OWjJ/BibUli39Fr6C2XNpB3te7to684LSu0mRYS1HqzYEkaRw==" hashValue="DsmpoQHVDEI+yVzl5FKifxTonA5VDISuODMmoAIVkvVFzlLvFWMuVWDGiDWvrmoguobFhka8UzQyvBXV14Gy1g==" algorithmName="SHA-512" password="CC35"/>
  <autoFilter ref="C84:K12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460581121"/>
    <hyperlink ref="F91" r:id="rId2" display="https://podminky.urs.cz/item/CS_URS_2024_02/181111131"/>
    <hyperlink ref="F93" r:id="rId3" display="https://podminky.urs.cz/item/CS_URS_2024_02/460141123"/>
    <hyperlink ref="F98" r:id="rId4" display="https://podminky.urs.cz/item/CS_URS_2024_02/274321311"/>
    <hyperlink ref="F100" r:id="rId5" display="https://podminky.urs.cz/item/CS_URS_2024_02/279113154"/>
    <hyperlink ref="F102" r:id="rId6" display="https://podminky.urs.cz/item/CS_URS_2024_02/279361221"/>
    <hyperlink ref="F106" r:id="rId7" display="https://podminky.urs.cz/item/CS_URS_2024_02/423131191"/>
    <hyperlink ref="F108" r:id="rId8" display="https://podminky.urs.cz/item/CS_URS_2024_02/451504111"/>
    <hyperlink ref="F112" r:id="rId9" display="https://podminky.urs.cz/item/CS_URS_2024_02/465921411"/>
    <hyperlink ref="F115" r:id="rId10" display="https://podminky.urs.cz/item/CS_URS_2024_02/783823141"/>
    <hyperlink ref="F118" r:id="rId11" display="https://podminky.urs.cz/item/CS_URS_2024_02/783826315"/>
    <hyperlink ref="F122" r:id="rId12" display="https://podminky.urs.cz/item/CS_URS_2024_02/612131121"/>
    <hyperlink ref="F124" r:id="rId13" display="https://podminky.urs.cz/item/CS_URS_2024_02/764202155"/>
    <hyperlink ref="F127" r:id="rId14" display="https://podminky.urs.cz/item/CS_URS_2024_02/HZS4132"/>
    <hyperlink ref="F129" r:id="rId15" display="https://podminky.urs.cz/item/CS_URS_2024_02/HZS414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zakázky'!K6</f>
        <v>Oprava přejezdového zabezpečovacího zařízení na přejezdu P7383 v km 103,562 v úseku Pržno – Frýdlant n. O.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445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21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zakázky'!AN8</f>
        <v>6. 8. 2024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26</v>
      </c>
      <c r="E14" s="39"/>
      <c r="F14" s="39"/>
      <c r="G14" s="39"/>
      <c r="H14" s="39"/>
      <c r="I14" s="133" t="s">
        <v>27</v>
      </c>
      <c r="J14" s="137" t="s">
        <v>21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21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27</v>
      </c>
      <c r="J17" s="34" t="str">
        <f>'Rekapitulace zakázky'!AN13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37"/>
      <c r="G18" s="137"/>
      <c r="H18" s="137"/>
      <c r="I18" s="133" t="s">
        <v>29</v>
      </c>
      <c r="J18" s="34" t="str">
        <f>'Rekapitulace zakázky'!AN14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27</v>
      </c>
      <c r="J20" s="137" t="str">
        <f>IF('Rekapitulace zakázky'!AN16="","",'Rekapitulace zakázky'!AN16)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zakázky'!E17="","",'Rekapitulace zakázky'!E17)</f>
        <v xml:space="preserve"> </v>
      </c>
      <c r="F21" s="39"/>
      <c r="G21" s="39"/>
      <c r="H21" s="39"/>
      <c r="I21" s="133" t="s">
        <v>29</v>
      </c>
      <c r="J21" s="137" t="str">
        <f>IF('Rekapitulace zakázky'!AN17="","",'Rekapitulace zakázky'!AN17)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27</v>
      </c>
      <c r="J23" s="137" t="s">
        <v>21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29</v>
      </c>
      <c r="J24" s="137" t="s">
        <v>21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ROUND((SUM(BE81:BE113)),  2)</f>
        <v>0</v>
      </c>
      <c r="G33" s="39"/>
      <c r="H33" s="39"/>
      <c r="I33" s="149">
        <v>0.20999999999999999</v>
      </c>
      <c r="J33" s="148">
        <f>ROUND(((SUM(BE81:BE113))*I33),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ROUND((SUM(BF81:BF113)),  2)</f>
        <v>0</v>
      </c>
      <c r="G34" s="39"/>
      <c r="H34" s="39"/>
      <c r="I34" s="149">
        <v>0.12</v>
      </c>
      <c r="J34" s="148">
        <f>ROUND(((SUM(BF81:BF113))*I34),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ROUND((SUM(BG81:BG113)),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ROUND((SUM(BH81:BH113)),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ROUND((SUM(BI81:BI113)),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Oprava přejezdového zabezpečovacího zařízení na přejezdu P7383 v km 103,562 v úseku Pržno – Frýdlant n. O.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VON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>PZS v km 103,562</v>
      </c>
      <c r="G52" s="41"/>
      <c r="H52" s="41"/>
      <c r="I52" s="33" t="s">
        <v>24</v>
      </c>
      <c r="J52" s="73" t="str">
        <f>IF(J12="","",J12)</f>
        <v>6. 8. 2024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26</v>
      </c>
      <c r="D54" s="41"/>
      <c r="E54" s="41"/>
      <c r="F54" s="28" t="str">
        <f>E15</f>
        <v>Správa železnic, státní organizace</v>
      </c>
      <c r="G54" s="41"/>
      <c r="H54" s="41"/>
      <c r="I54" s="33" t="s">
        <v>32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Jana Kotasková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105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446</v>
      </c>
      <c r="E61" s="169"/>
      <c r="F61" s="169"/>
      <c r="G61" s="169"/>
      <c r="H61" s="169"/>
      <c r="I61" s="169"/>
      <c r="J61" s="170">
        <f>J98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6.25" customHeight="1">
      <c r="A71" s="39"/>
      <c r="B71" s="40"/>
      <c r="C71" s="41"/>
      <c r="D71" s="41"/>
      <c r="E71" s="161" t="str">
        <f>E7</f>
        <v>Oprava přejezdového zabezpečovacího zařízení na přejezdu P7383 v km 103,562 v úseku Pržno – Frýdlant n. O.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03 - VON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22</v>
      </c>
      <c r="D75" s="41"/>
      <c r="E75" s="41"/>
      <c r="F75" s="28" t="str">
        <f>F12</f>
        <v>PZS v km 103,562</v>
      </c>
      <c r="G75" s="41"/>
      <c r="H75" s="41"/>
      <c r="I75" s="33" t="s">
        <v>24</v>
      </c>
      <c r="J75" s="73" t="str">
        <f>IF(J12="","",J12)</f>
        <v>6. 8. 2024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26</v>
      </c>
      <c r="D77" s="41"/>
      <c r="E77" s="41"/>
      <c r="F77" s="28" t="str">
        <f>E15</f>
        <v>Správa železnic, státní organizace</v>
      </c>
      <c r="G77" s="41"/>
      <c r="H77" s="41"/>
      <c r="I77" s="33" t="s">
        <v>32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35</v>
      </c>
      <c r="J78" s="37" t="str">
        <f>E24</f>
        <v>Jana Kotasková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107</v>
      </c>
      <c r="D80" s="181" t="s">
        <v>58</v>
      </c>
      <c r="E80" s="181" t="s">
        <v>54</v>
      </c>
      <c r="F80" s="181" t="s">
        <v>55</v>
      </c>
      <c r="G80" s="181" t="s">
        <v>108</v>
      </c>
      <c r="H80" s="181" t="s">
        <v>109</v>
      </c>
      <c r="I80" s="181" t="s">
        <v>110</v>
      </c>
      <c r="J80" s="181" t="s">
        <v>96</v>
      </c>
      <c r="K80" s="182" t="s">
        <v>111</v>
      </c>
      <c r="L80" s="183"/>
      <c r="M80" s="93" t="s">
        <v>21</v>
      </c>
      <c r="N80" s="94" t="s">
        <v>43</v>
      </c>
      <c r="O80" s="94" t="s">
        <v>112</v>
      </c>
      <c r="P80" s="94" t="s">
        <v>113</v>
      </c>
      <c r="Q80" s="94" t="s">
        <v>114</v>
      </c>
      <c r="R80" s="94" t="s">
        <v>115</v>
      </c>
      <c r="S80" s="94" t="s">
        <v>116</v>
      </c>
      <c r="T80" s="95" t="s">
        <v>117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118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P82+P98</f>
        <v>0</v>
      </c>
      <c r="Q81" s="97"/>
      <c r="R81" s="186">
        <f>R82+R98</f>
        <v>0</v>
      </c>
      <c r="S81" s="97"/>
      <c r="T81" s="187">
        <f>T82+T98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97</v>
      </c>
      <c r="BK81" s="188">
        <f>BK82+BK98</f>
        <v>0</v>
      </c>
    </row>
    <row r="82" s="12" customFormat="1" ht="25.92" customHeight="1">
      <c r="A82" s="12"/>
      <c r="B82" s="189"/>
      <c r="C82" s="190"/>
      <c r="D82" s="191" t="s">
        <v>72</v>
      </c>
      <c r="E82" s="192" t="s">
        <v>306</v>
      </c>
      <c r="F82" s="192" t="s">
        <v>307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SUM(P83:P97)</f>
        <v>0</v>
      </c>
      <c r="Q82" s="197"/>
      <c r="R82" s="198">
        <f>SUM(R83:R97)</f>
        <v>0</v>
      </c>
      <c r="S82" s="197"/>
      <c r="T82" s="199">
        <f>SUM(T83:T97)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128</v>
      </c>
      <c r="AT82" s="201" t="s">
        <v>72</v>
      </c>
      <c r="AU82" s="201" t="s">
        <v>73</v>
      </c>
      <c r="AY82" s="200" t="s">
        <v>120</v>
      </c>
      <c r="BK82" s="202">
        <f>SUM(BK83:BK97)</f>
        <v>0</v>
      </c>
    </row>
    <row r="83" s="2" customFormat="1" ht="90" customHeight="1">
      <c r="A83" s="39"/>
      <c r="B83" s="40"/>
      <c r="C83" s="205" t="s">
        <v>81</v>
      </c>
      <c r="D83" s="205" t="s">
        <v>123</v>
      </c>
      <c r="E83" s="206" t="s">
        <v>447</v>
      </c>
      <c r="F83" s="207" t="s">
        <v>448</v>
      </c>
      <c r="G83" s="208" t="s">
        <v>370</v>
      </c>
      <c r="H83" s="209">
        <v>8.7400000000000002</v>
      </c>
      <c r="I83" s="210"/>
      <c r="J83" s="211">
        <f>ROUND(I83*H83,2)</f>
        <v>0</v>
      </c>
      <c r="K83" s="207" t="s">
        <v>127</v>
      </c>
      <c r="L83" s="45"/>
      <c r="M83" s="212" t="s">
        <v>21</v>
      </c>
      <c r="N83" s="213" t="s">
        <v>44</v>
      </c>
      <c r="O83" s="85"/>
      <c r="P83" s="214">
        <f>O83*H83</f>
        <v>0</v>
      </c>
      <c r="Q83" s="214">
        <v>0</v>
      </c>
      <c r="R83" s="214">
        <f>Q83*H83</f>
        <v>0</v>
      </c>
      <c r="S83" s="214">
        <v>0</v>
      </c>
      <c r="T83" s="215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16" t="s">
        <v>449</v>
      </c>
      <c r="AT83" s="216" t="s">
        <v>123</v>
      </c>
      <c r="AU83" s="216" t="s">
        <v>81</v>
      </c>
      <c r="AY83" s="18" t="s">
        <v>120</v>
      </c>
      <c r="BE83" s="217">
        <f>IF(N83="základní",J83,0)</f>
        <v>0</v>
      </c>
      <c r="BF83" s="217">
        <f>IF(N83="snížená",J83,0)</f>
        <v>0</v>
      </c>
      <c r="BG83" s="217">
        <f>IF(N83="zákl. přenesená",J83,0)</f>
        <v>0</v>
      </c>
      <c r="BH83" s="217">
        <f>IF(N83="sníž. přenesená",J83,0)</f>
        <v>0</v>
      </c>
      <c r="BI83" s="217">
        <f>IF(N83="nulová",J83,0)</f>
        <v>0</v>
      </c>
      <c r="BJ83" s="18" t="s">
        <v>81</v>
      </c>
      <c r="BK83" s="217">
        <f>ROUND(I83*H83,2)</f>
        <v>0</v>
      </c>
      <c r="BL83" s="18" t="s">
        <v>449</v>
      </c>
      <c r="BM83" s="216" t="s">
        <v>450</v>
      </c>
    </row>
    <row r="84" s="13" customFormat="1">
      <c r="A84" s="13"/>
      <c r="B84" s="238"/>
      <c r="C84" s="239"/>
      <c r="D84" s="240" t="s">
        <v>372</v>
      </c>
      <c r="E84" s="241" t="s">
        <v>21</v>
      </c>
      <c r="F84" s="242" t="s">
        <v>451</v>
      </c>
      <c r="G84" s="239"/>
      <c r="H84" s="243">
        <v>1.44</v>
      </c>
      <c r="I84" s="244"/>
      <c r="J84" s="239"/>
      <c r="K84" s="239"/>
      <c r="L84" s="245"/>
      <c r="M84" s="246"/>
      <c r="N84" s="247"/>
      <c r="O84" s="247"/>
      <c r="P84" s="247"/>
      <c r="Q84" s="247"/>
      <c r="R84" s="247"/>
      <c r="S84" s="247"/>
      <c r="T84" s="248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49" t="s">
        <v>372</v>
      </c>
      <c r="AU84" s="249" t="s">
        <v>81</v>
      </c>
      <c r="AV84" s="13" t="s">
        <v>83</v>
      </c>
      <c r="AW84" s="13" t="s">
        <v>34</v>
      </c>
      <c r="AX84" s="13" t="s">
        <v>73</v>
      </c>
      <c r="AY84" s="249" t="s">
        <v>120</v>
      </c>
    </row>
    <row r="85" s="13" customFormat="1">
      <c r="A85" s="13"/>
      <c r="B85" s="238"/>
      <c r="C85" s="239"/>
      <c r="D85" s="240" t="s">
        <v>372</v>
      </c>
      <c r="E85" s="241" t="s">
        <v>21</v>
      </c>
      <c r="F85" s="242" t="s">
        <v>452</v>
      </c>
      <c r="G85" s="239"/>
      <c r="H85" s="243">
        <v>3</v>
      </c>
      <c r="I85" s="244"/>
      <c r="J85" s="239"/>
      <c r="K85" s="239"/>
      <c r="L85" s="245"/>
      <c r="M85" s="246"/>
      <c r="N85" s="247"/>
      <c r="O85" s="247"/>
      <c r="P85" s="247"/>
      <c r="Q85" s="247"/>
      <c r="R85" s="247"/>
      <c r="S85" s="247"/>
      <c r="T85" s="248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49" t="s">
        <v>372</v>
      </c>
      <c r="AU85" s="249" t="s">
        <v>81</v>
      </c>
      <c r="AV85" s="13" t="s">
        <v>83</v>
      </c>
      <c r="AW85" s="13" t="s">
        <v>34</v>
      </c>
      <c r="AX85" s="13" t="s">
        <v>73</v>
      </c>
      <c r="AY85" s="249" t="s">
        <v>120</v>
      </c>
    </row>
    <row r="86" s="13" customFormat="1">
      <c r="A86" s="13"/>
      <c r="B86" s="238"/>
      <c r="C86" s="239"/>
      <c r="D86" s="240" t="s">
        <v>372</v>
      </c>
      <c r="E86" s="241" t="s">
        <v>21</v>
      </c>
      <c r="F86" s="242" t="s">
        <v>453</v>
      </c>
      <c r="G86" s="239"/>
      <c r="H86" s="243">
        <v>1.5</v>
      </c>
      <c r="I86" s="244"/>
      <c r="J86" s="239"/>
      <c r="K86" s="239"/>
      <c r="L86" s="245"/>
      <c r="M86" s="246"/>
      <c r="N86" s="247"/>
      <c r="O86" s="247"/>
      <c r="P86" s="247"/>
      <c r="Q86" s="247"/>
      <c r="R86" s="247"/>
      <c r="S86" s="247"/>
      <c r="T86" s="24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9" t="s">
        <v>372</v>
      </c>
      <c r="AU86" s="249" t="s">
        <v>81</v>
      </c>
      <c r="AV86" s="13" t="s">
        <v>83</v>
      </c>
      <c r="AW86" s="13" t="s">
        <v>34</v>
      </c>
      <c r="AX86" s="13" t="s">
        <v>73</v>
      </c>
      <c r="AY86" s="249" t="s">
        <v>120</v>
      </c>
    </row>
    <row r="87" s="13" customFormat="1">
      <c r="A87" s="13"/>
      <c r="B87" s="238"/>
      <c r="C87" s="239"/>
      <c r="D87" s="240" t="s">
        <v>372</v>
      </c>
      <c r="E87" s="241" t="s">
        <v>21</v>
      </c>
      <c r="F87" s="242" t="s">
        <v>454</v>
      </c>
      <c r="G87" s="239"/>
      <c r="H87" s="243">
        <v>2.7999999999999998</v>
      </c>
      <c r="I87" s="244"/>
      <c r="J87" s="239"/>
      <c r="K87" s="239"/>
      <c r="L87" s="245"/>
      <c r="M87" s="246"/>
      <c r="N87" s="247"/>
      <c r="O87" s="247"/>
      <c r="P87" s="247"/>
      <c r="Q87" s="247"/>
      <c r="R87" s="247"/>
      <c r="S87" s="247"/>
      <c r="T87" s="248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9" t="s">
        <v>372</v>
      </c>
      <c r="AU87" s="249" t="s">
        <v>81</v>
      </c>
      <c r="AV87" s="13" t="s">
        <v>83</v>
      </c>
      <c r="AW87" s="13" t="s">
        <v>34</v>
      </c>
      <c r="AX87" s="13" t="s">
        <v>73</v>
      </c>
      <c r="AY87" s="249" t="s">
        <v>120</v>
      </c>
    </row>
    <row r="88" s="14" customFormat="1">
      <c r="A88" s="14"/>
      <c r="B88" s="253"/>
      <c r="C88" s="254"/>
      <c r="D88" s="240" t="s">
        <v>372</v>
      </c>
      <c r="E88" s="255" t="s">
        <v>21</v>
      </c>
      <c r="F88" s="256" t="s">
        <v>455</v>
      </c>
      <c r="G88" s="254"/>
      <c r="H88" s="257">
        <v>8.7400000000000002</v>
      </c>
      <c r="I88" s="258"/>
      <c r="J88" s="254"/>
      <c r="K88" s="254"/>
      <c r="L88" s="259"/>
      <c r="M88" s="260"/>
      <c r="N88" s="261"/>
      <c r="O88" s="261"/>
      <c r="P88" s="261"/>
      <c r="Q88" s="261"/>
      <c r="R88" s="261"/>
      <c r="S88" s="261"/>
      <c r="T88" s="262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63" t="s">
        <v>372</v>
      </c>
      <c r="AU88" s="263" t="s">
        <v>81</v>
      </c>
      <c r="AV88" s="14" t="s">
        <v>128</v>
      </c>
      <c r="AW88" s="14" t="s">
        <v>34</v>
      </c>
      <c r="AX88" s="14" t="s">
        <v>81</v>
      </c>
      <c r="AY88" s="263" t="s">
        <v>120</v>
      </c>
    </row>
    <row r="89" s="2" customFormat="1" ht="90" customHeight="1">
      <c r="A89" s="39"/>
      <c r="B89" s="40"/>
      <c r="C89" s="205" t="s">
        <v>83</v>
      </c>
      <c r="D89" s="205" t="s">
        <v>123</v>
      </c>
      <c r="E89" s="206" t="s">
        <v>456</v>
      </c>
      <c r="F89" s="207" t="s">
        <v>457</v>
      </c>
      <c r="G89" s="208" t="s">
        <v>370</v>
      </c>
      <c r="H89" s="209">
        <v>8.7400000000000002</v>
      </c>
      <c r="I89" s="210"/>
      <c r="J89" s="211">
        <f>ROUND(I89*H89,2)</f>
        <v>0</v>
      </c>
      <c r="K89" s="207" t="s">
        <v>127</v>
      </c>
      <c r="L89" s="45"/>
      <c r="M89" s="212" t="s">
        <v>21</v>
      </c>
      <c r="N89" s="213" t="s">
        <v>44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449</v>
      </c>
      <c r="AT89" s="216" t="s">
        <v>123</v>
      </c>
      <c r="AU89" s="216" t="s">
        <v>81</v>
      </c>
      <c r="AY89" s="18" t="s">
        <v>120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81</v>
      </c>
      <c r="BK89" s="217">
        <f>ROUND(I89*H89,2)</f>
        <v>0</v>
      </c>
      <c r="BL89" s="18" t="s">
        <v>449</v>
      </c>
      <c r="BM89" s="216" t="s">
        <v>458</v>
      </c>
    </row>
    <row r="90" s="2" customFormat="1" ht="101.25" customHeight="1">
      <c r="A90" s="39"/>
      <c r="B90" s="40"/>
      <c r="C90" s="205" t="s">
        <v>134</v>
      </c>
      <c r="D90" s="205" t="s">
        <v>123</v>
      </c>
      <c r="E90" s="206" t="s">
        <v>459</v>
      </c>
      <c r="F90" s="207" t="s">
        <v>460</v>
      </c>
      <c r="G90" s="208" t="s">
        <v>370</v>
      </c>
      <c r="H90" s="209">
        <v>8</v>
      </c>
      <c r="I90" s="210"/>
      <c r="J90" s="211">
        <f>ROUND(I90*H90,2)</f>
        <v>0</v>
      </c>
      <c r="K90" s="207" t="s">
        <v>127</v>
      </c>
      <c r="L90" s="45"/>
      <c r="M90" s="212" t="s">
        <v>21</v>
      </c>
      <c r="N90" s="213" t="s">
        <v>44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449</v>
      </c>
      <c r="AT90" s="216" t="s">
        <v>123</v>
      </c>
      <c r="AU90" s="216" t="s">
        <v>81</v>
      </c>
      <c r="AY90" s="18" t="s">
        <v>120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449</v>
      </c>
      <c r="BM90" s="216" t="s">
        <v>461</v>
      </c>
    </row>
    <row r="91" s="13" customFormat="1">
      <c r="A91" s="13"/>
      <c r="B91" s="238"/>
      <c r="C91" s="239"/>
      <c r="D91" s="240" t="s">
        <v>372</v>
      </c>
      <c r="E91" s="241" t="s">
        <v>21</v>
      </c>
      <c r="F91" s="242" t="s">
        <v>462</v>
      </c>
      <c r="G91" s="239"/>
      <c r="H91" s="243">
        <v>8</v>
      </c>
      <c r="I91" s="244"/>
      <c r="J91" s="239"/>
      <c r="K91" s="239"/>
      <c r="L91" s="245"/>
      <c r="M91" s="246"/>
      <c r="N91" s="247"/>
      <c r="O91" s="247"/>
      <c r="P91" s="247"/>
      <c r="Q91" s="247"/>
      <c r="R91" s="247"/>
      <c r="S91" s="247"/>
      <c r="T91" s="248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9" t="s">
        <v>372</v>
      </c>
      <c r="AU91" s="249" t="s">
        <v>81</v>
      </c>
      <c r="AV91" s="13" t="s">
        <v>83</v>
      </c>
      <c r="AW91" s="13" t="s">
        <v>34</v>
      </c>
      <c r="AX91" s="13" t="s">
        <v>81</v>
      </c>
      <c r="AY91" s="249" t="s">
        <v>120</v>
      </c>
    </row>
    <row r="92" s="2" customFormat="1" ht="101.25" customHeight="1">
      <c r="A92" s="39"/>
      <c r="B92" s="40"/>
      <c r="C92" s="205" t="s">
        <v>128</v>
      </c>
      <c r="D92" s="205" t="s">
        <v>123</v>
      </c>
      <c r="E92" s="206" t="s">
        <v>463</v>
      </c>
      <c r="F92" s="207" t="s">
        <v>464</v>
      </c>
      <c r="G92" s="208" t="s">
        <v>370</v>
      </c>
      <c r="H92" s="209">
        <v>8</v>
      </c>
      <c r="I92" s="210"/>
      <c r="J92" s="211">
        <f>ROUND(I92*H92,2)</f>
        <v>0</v>
      </c>
      <c r="K92" s="207" t="s">
        <v>127</v>
      </c>
      <c r="L92" s="45"/>
      <c r="M92" s="212" t="s">
        <v>21</v>
      </c>
      <c r="N92" s="213" t="s">
        <v>44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449</v>
      </c>
      <c r="AT92" s="216" t="s">
        <v>123</v>
      </c>
      <c r="AU92" s="216" t="s">
        <v>81</v>
      </c>
      <c r="AY92" s="18" t="s">
        <v>120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81</v>
      </c>
      <c r="BK92" s="217">
        <f>ROUND(I92*H92,2)</f>
        <v>0</v>
      </c>
      <c r="BL92" s="18" t="s">
        <v>449</v>
      </c>
      <c r="BM92" s="216" t="s">
        <v>465</v>
      </c>
    </row>
    <row r="93" s="2" customFormat="1" ht="78" customHeight="1">
      <c r="A93" s="39"/>
      <c r="B93" s="40"/>
      <c r="C93" s="205" t="s">
        <v>143</v>
      </c>
      <c r="D93" s="205" t="s">
        <v>123</v>
      </c>
      <c r="E93" s="206" t="s">
        <v>466</v>
      </c>
      <c r="F93" s="207" t="s">
        <v>467</v>
      </c>
      <c r="G93" s="208" t="s">
        <v>370</v>
      </c>
      <c r="H93" s="209">
        <v>8.7400000000000002</v>
      </c>
      <c r="I93" s="210"/>
      <c r="J93" s="211">
        <f>ROUND(I93*H93,2)</f>
        <v>0</v>
      </c>
      <c r="K93" s="207" t="s">
        <v>127</v>
      </c>
      <c r="L93" s="45"/>
      <c r="M93" s="212" t="s">
        <v>21</v>
      </c>
      <c r="N93" s="213" t="s">
        <v>44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449</v>
      </c>
      <c r="AT93" s="216" t="s">
        <v>123</v>
      </c>
      <c r="AU93" s="216" t="s">
        <v>81</v>
      </c>
      <c r="AY93" s="18" t="s">
        <v>120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449</v>
      </c>
      <c r="BM93" s="216" t="s">
        <v>468</v>
      </c>
    </row>
    <row r="94" s="2" customFormat="1" ht="90" customHeight="1">
      <c r="A94" s="39"/>
      <c r="B94" s="40"/>
      <c r="C94" s="205" t="s">
        <v>147</v>
      </c>
      <c r="D94" s="205" t="s">
        <v>123</v>
      </c>
      <c r="E94" s="206" t="s">
        <v>469</v>
      </c>
      <c r="F94" s="207" t="s">
        <v>470</v>
      </c>
      <c r="G94" s="208" t="s">
        <v>370</v>
      </c>
      <c r="H94" s="209">
        <v>8</v>
      </c>
      <c r="I94" s="210"/>
      <c r="J94" s="211">
        <f>ROUND(I94*H94,2)</f>
        <v>0</v>
      </c>
      <c r="K94" s="207" t="s">
        <v>127</v>
      </c>
      <c r="L94" s="45"/>
      <c r="M94" s="212" t="s">
        <v>21</v>
      </c>
      <c r="N94" s="213" t="s">
        <v>44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449</v>
      </c>
      <c r="AT94" s="216" t="s">
        <v>123</v>
      </c>
      <c r="AU94" s="216" t="s">
        <v>81</v>
      </c>
      <c r="AY94" s="18" t="s">
        <v>120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81</v>
      </c>
      <c r="BK94" s="217">
        <f>ROUND(I94*H94,2)</f>
        <v>0</v>
      </c>
      <c r="BL94" s="18" t="s">
        <v>449</v>
      </c>
      <c r="BM94" s="216" t="s">
        <v>471</v>
      </c>
    </row>
    <row r="95" s="13" customFormat="1">
      <c r="A95" s="13"/>
      <c r="B95" s="238"/>
      <c r="C95" s="239"/>
      <c r="D95" s="240" t="s">
        <v>372</v>
      </c>
      <c r="E95" s="241" t="s">
        <v>21</v>
      </c>
      <c r="F95" s="242" t="s">
        <v>462</v>
      </c>
      <c r="G95" s="239"/>
      <c r="H95" s="243">
        <v>8</v>
      </c>
      <c r="I95" s="244"/>
      <c r="J95" s="239"/>
      <c r="K95" s="239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372</v>
      </c>
      <c r="AU95" s="249" t="s">
        <v>81</v>
      </c>
      <c r="AV95" s="13" t="s">
        <v>83</v>
      </c>
      <c r="AW95" s="13" t="s">
        <v>34</v>
      </c>
      <c r="AX95" s="13" t="s">
        <v>81</v>
      </c>
      <c r="AY95" s="249" t="s">
        <v>120</v>
      </c>
    </row>
    <row r="96" s="2" customFormat="1" ht="90" customHeight="1">
      <c r="A96" s="39"/>
      <c r="B96" s="40"/>
      <c r="C96" s="205" t="s">
        <v>151</v>
      </c>
      <c r="D96" s="205" t="s">
        <v>123</v>
      </c>
      <c r="E96" s="206" t="s">
        <v>472</v>
      </c>
      <c r="F96" s="207" t="s">
        <v>473</v>
      </c>
      <c r="G96" s="208" t="s">
        <v>132</v>
      </c>
      <c r="H96" s="209">
        <v>2</v>
      </c>
      <c r="I96" s="210"/>
      <c r="J96" s="211">
        <f>ROUND(I96*H96,2)</f>
        <v>0</v>
      </c>
      <c r="K96" s="207" t="s">
        <v>127</v>
      </c>
      <c r="L96" s="45"/>
      <c r="M96" s="212" t="s">
        <v>21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449</v>
      </c>
      <c r="AT96" s="216" t="s">
        <v>123</v>
      </c>
      <c r="AU96" s="216" t="s">
        <v>81</v>
      </c>
      <c r="AY96" s="18" t="s">
        <v>120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449</v>
      </c>
      <c r="BM96" s="216" t="s">
        <v>474</v>
      </c>
    </row>
    <row r="97" s="2" customFormat="1" ht="100.5" customHeight="1">
      <c r="A97" s="39"/>
      <c r="B97" s="40"/>
      <c r="C97" s="205" t="s">
        <v>155</v>
      </c>
      <c r="D97" s="205" t="s">
        <v>123</v>
      </c>
      <c r="E97" s="206" t="s">
        <v>475</v>
      </c>
      <c r="F97" s="207" t="s">
        <v>476</v>
      </c>
      <c r="G97" s="208" t="s">
        <v>370</v>
      </c>
      <c r="H97" s="209">
        <v>10</v>
      </c>
      <c r="I97" s="210"/>
      <c r="J97" s="211">
        <f>ROUND(I97*H97,2)</f>
        <v>0</v>
      </c>
      <c r="K97" s="207" t="s">
        <v>127</v>
      </c>
      <c r="L97" s="45"/>
      <c r="M97" s="212" t="s">
        <v>21</v>
      </c>
      <c r="N97" s="213" t="s">
        <v>44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449</v>
      </c>
      <c r="AT97" s="216" t="s">
        <v>123</v>
      </c>
      <c r="AU97" s="216" t="s">
        <v>81</v>
      </c>
      <c r="AY97" s="18" t="s">
        <v>120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81</v>
      </c>
      <c r="BK97" s="217">
        <f>ROUND(I97*H97,2)</f>
        <v>0</v>
      </c>
      <c r="BL97" s="18" t="s">
        <v>449</v>
      </c>
      <c r="BM97" s="216" t="s">
        <v>477</v>
      </c>
    </row>
    <row r="98" s="12" customFormat="1" ht="25.92" customHeight="1">
      <c r="A98" s="12"/>
      <c r="B98" s="189"/>
      <c r="C98" s="190"/>
      <c r="D98" s="191" t="s">
        <v>72</v>
      </c>
      <c r="E98" s="192" t="s">
        <v>478</v>
      </c>
      <c r="F98" s="192" t="s">
        <v>479</v>
      </c>
      <c r="G98" s="190"/>
      <c r="H98" s="190"/>
      <c r="I98" s="193"/>
      <c r="J98" s="194">
        <f>BK98</f>
        <v>0</v>
      </c>
      <c r="K98" s="190"/>
      <c r="L98" s="195"/>
      <c r="M98" s="196"/>
      <c r="N98" s="197"/>
      <c r="O98" s="197"/>
      <c r="P98" s="198">
        <f>SUM(P99:P113)</f>
        <v>0</v>
      </c>
      <c r="Q98" s="197"/>
      <c r="R98" s="198">
        <f>SUM(R99:R113)</f>
        <v>0</v>
      </c>
      <c r="S98" s="197"/>
      <c r="T98" s="199">
        <f>SUM(T99:T113)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143</v>
      </c>
      <c r="AT98" s="201" t="s">
        <v>72</v>
      </c>
      <c r="AU98" s="201" t="s">
        <v>73</v>
      </c>
      <c r="AY98" s="200" t="s">
        <v>120</v>
      </c>
      <c r="BK98" s="202">
        <f>SUM(BK99:BK113)</f>
        <v>0</v>
      </c>
    </row>
    <row r="99" s="2" customFormat="1" ht="24.15" customHeight="1">
      <c r="A99" s="39"/>
      <c r="B99" s="40"/>
      <c r="C99" s="205" t="s">
        <v>159</v>
      </c>
      <c r="D99" s="205" t="s">
        <v>123</v>
      </c>
      <c r="E99" s="206" t="s">
        <v>480</v>
      </c>
      <c r="F99" s="207" t="s">
        <v>481</v>
      </c>
      <c r="G99" s="208" t="s">
        <v>482</v>
      </c>
      <c r="H99" s="264"/>
      <c r="I99" s="210"/>
      <c r="J99" s="211">
        <f>ROUND(I99*H99,2)</f>
        <v>0</v>
      </c>
      <c r="K99" s="207" t="s">
        <v>127</v>
      </c>
      <c r="L99" s="45"/>
      <c r="M99" s="212" t="s">
        <v>21</v>
      </c>
      <c r="N99" s="213" t="s">
        <v>44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483</v>
      </c>
      <c r="AT99" s="216" t="s">
        <v>123</v>
      </c>
      <c r="AU99" s="216" t="s">
        <v>81</v>
      </c>
      <c r="AY99" s="18" t="s">
        <v>120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81</v>
      </c>
      <c r="BK99" s="217">
        <f>ROUND(I99*H99,2)</f>
        <v>0</v>
      </c>
      <c r="BL99" s="18" t="s">
        <v>483</v>
      </c>
      <c r="BM99" s="216" t="s">
        <v>484</v>
      </c>
    </row>
    <row r="100" s="13" customFormat="1">
      <c r="A100" s="13"/>
      <c r="B100" s="238"/>
      <c r="C100" s="239"/>
      <c r="D100" s="240" t="s">
        <v>372</v>
      </c>
      <c r="E100" s="241" t="s">
        <v>21</v>
      </c>
      <c r="F100" s="242" t="s">
        <v>485</v>
      </c>
      <c r="G100" s="239"/>
      <c r="H100" s="243">
        <v>0.01</v>
      </c>
      <c r="I100" s="244"/>
      <c r="J100" s="239"/>
      <c r="K100" s="239"/>
      <c r="L100" s="245"/>
      <c r="M100" s="246"/>
      <c r="N100" s="247"/>
      <c r="O100" s="247"/>
      <c r="P100" s="247"/>
      <c r="Q100" s="247"/>
      <c r="R100" s="247"/>
      <c r="S100" s="247"/>
      <c r="T100" s="24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9" t="s">
        <v>372</v>
      </c>
      <c r="AU100" s="249" t="s">
        <v>81</v>
      </c>
      <c r="AV100" s="13" t="s">
        <v>83</v>
      </c>
      <c r="AW100" s="13" t="s">
        <v>34</v>
      </c>
      <c r="AX100" s="13" t="s">
        <v>73</v>
      </c>
      <c r="AY100" s="249" t="s">
        <v>120</v>
      </c>
    </row>
    <row r="101" s="14" customFormat="1">
      <c r="A101" s="14"/>
      <c r="B101" s="253"/>
      <c r="C101" s="254"/>
      <c r="D101" s="240" t="s">
        <v>372</v>
      </c>
      <c r="E101" s="255" t="s">
        <v>21</v>
      </c>
      <c r="F101" s="256" t="s">
        <v>455</v>
      </c>
      <c r="G101" s="254"/>
      <c r="H101" s="257">
        <v>0.01</v>
      </c>
      <c r="I101" s="258"/>
      <c r="J101" s="254"/>
      <c r="K101" s="254"/>
      <c r="L101" s="259"/>
      <c r="M101" s="260"/>
      <c r="N101" s="261"/>
      <c r="O101" s="261"/>
      <c r="P101" s="261"/>
      <c r="Q101" s="261"/>
      <c r="R101" s="261"/>
      <c r="S101" s="261"/>
      <c r="T101" s="26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3" t="s">
        <v>372</v>
      </c>
      <c r="AU101" s="263" t="s">
        <v>81</v>
      </c>
      <c r="AV101" s="14" t="s">
        <v>128</v>
      </c>
      <c r="AW101" s="14" t="s">
        <v>34</v>
      </c>
      <c r="AX101" s="14" t="s">
        <v>81</v>
      </c>
      <c r="AY101" s="263" t="s">
        <v>120</v>
      </c>
    </row>
    <row r="102" s="2" customFormat="1" ht="78" customHeight="1">
      <c r="A102" s="39"/>
      <c r="B102" s="40"/>
      <c r="C102" s="205" t="s">
        <v>163</v>
      </c>
      <c r="D102" s="205" t="s">
        <v>123</v>
      </c>
      <c r="E102" s="206" t="s">
        <v>486</v>
      </c>
      <c r="F102" s="207" t="s">
        <v>487</v>
      </c>
      <c r="G102" s="208" t="s">
        <v>482</v>
      </c>
      <c r="H102" s="264"/>
      <c r="I102" s="210"/>
      <c r="J102" s="211">
        <f>ROUND(I102*H102,2)</f>
        <v>0</v>
      </c>
      <c r="K102" s="207" t="s">
        <v>127</v>
      </c>
      <c r="L102" s="45"/>
      <c r="M102" s="212" t="s">
        <v>21</v>
      </c>
      <c r="N102" s="213" t="s">
        <v>44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483</v>
      </c>
      <c r="AT102" s="216" t="s">
        <v>123</v>
      </c>
      <c r="AU102" s="216" t="s">
        <v>81</v>
      </c>
      <c r="AY102" s="18" t="s">
        <v>120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81</v>
      </c>
      <c r="BK102" s="217">
        <f>ROUND(I102*H102,2)</f>
        <v>0</v>
      </c>
      <c r="BL102" s="18" t="s">
        <v>483</v>
      </c>
      <c r="BM102" s="216" t="s">
        <v>488</v>
      </c>
    </row>
    <row r="103" s="13" customFormat="1">
      <c r="A103" s="13"/>
      <c r="B103" s="238"/>
      <c r="C103" s="239"/>
      <c r="D103" s="240" t="s">
        <v>372</v>
      </c>
      <c r="E103" s="241" t="s">
        <v>21</v>
      </c>
      <c r="F103" s="242" t="s">
        <v>489</v>
      </c>
      <c r="G103" s="239"/>
      <c r="H103" s="243">
        <v>0.01</v>
      </c>
      <c r="I103" s="244"/>
      <c r="J103" s="239"/>
      <c r="K103" s="239"/>
      <c r="L103" s="245"/>
      <c r="M103" s="246"/>
      <c r="N103" s="247"/>
      <c r="O103" s="247"/>
      <c r="P103" s="247"/>
      <c r="Q103" s="247"/>
      <c r="R103" s="247"/>
      <c r="S103" s="247"/>
      <c r="T103" s="24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9" t="s">
        <v>372</v>
      </c>
      <c r="AU103" s="249" t="s">
        <v>81</v>
      </c>
      <c r="AV103" s="13" t="s">
        <v>83</v>
      </c>
      <c r="AW103" s="13" t="s">
        <v>34</v>
      </c>
      <c r="AX103" s="13" t="s">
        <v>73</v>
      </c>
      <c r="AY103" s="249" t="s">
        <v>120</v>
      </c>
    </row>
    <row r="104" s="14" customFormat="1">
      <c r="A104" s="14"/>
      <c r="B104" s="253"/>
      <c r="C104" s="254"/>
      <c r="D104" s="240" t="s">
        <v>372</v>
      </c>
      <c r="E104" s="255" t="s">
        <v>21</v>
      </c>
      <c r="F104" s="256" t="s">
        <v>455</v>
      </c>
      <c r="G104" s="254"/>
      <c r="H104" s="257">
        <v>0.01</v>
      </c>
      <c r="I104" s="258"/>
      <c r="J104" s="254"/>
      <c r="K104" s="254"/>
      <c r="L104" s="259"/>
      <c r="M104" s="260"/>
      <c r="N104" s="261"/>
      <c r="O104" s="261"/>
      <c r="P104" s="261"/>
      <c r="Q104" s="261"/>
      <c r="R104" s="261"/>
      <c r="S104" s="261"/>
      <c r="T104" s="26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3" t="s">
        <v>372</v>
      </c>
      <c r="AU104" s="263" t="s">
        <v>81</v>
      </c>
      <c r="AV104" s="14" t="s">
        <v>128</v>
      </c>
      <c r="AW104" s="14" t="s">
        <v>34</v>
      </c>
      <c r="AX104" s="14" t="s">
        <v>81</v>
      </c>
      <c r="AY104" s="263" t="s">
        <v>120</v>
      </c>
    </row>
    <row r="105" s="2" customFormat="1" ht="33" customHeight="1">
      <c r="A105" s="39"/>
      <c r="B105" s="40"/>
      <c r="C105" s="205" t="s">
        <v>167</v>
      </c>
      <c r="D105" s="205" t="s">
        <v>123</v>
      </c>
      <c r="E105" s="206" t="s">
        <v>490</v>
      </c>
      <c r="F105" s="207" t="s">
        <v>491</v>
      </c>
      <c r="G105" s="208" t="s">
        <v>482</v>
      </c>
      <c r="H105" s="264"/>
      <c r="I105" s="210"/>
      <c r="J105" s="211">
        <f>ROUND(I105*H105,2)</f>
        <v>0</v>
      </c>
      <c r="K105" s="207" t="s">
        <v>127</v>
      </c>
      <c r="L105" s="45"/>
      <c r="M105" s="212" t="s">
        <v>21</v>
      </c>
      <c r="N105" s="213" t="s">
        <v>44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483</v>
      </c>
      <c r="AT105" s="216" t="s">
        <v>123</v>
      </c>
      <c r="AU105" s="216" t="s">
        <v>81</v>
      </c>
      <c r="AY105" s="18" t="s">
        <v>120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483</v>
      </c>
      <c r="BM105" s="216" t="s">
        <v>492</v>
      </c>
    </row>
    <row r="106" s="13" customFormat="1">
      <c r="A106" s="13"/>
      <c r="B106" s="238"/>
      <c r="C106" s="239"/>
      <c r="D106" s="240" t="s">
        <v>372</v>
      </c>
      <c r="E106" s="241" t="s">
        <v>21</v>
      </c>
      <c r="F106" s="242" t="s">
        <v>493</v>
      </c>
      <c r="G106" s="239"/>
      <c r="H106" s="243">
        <v>0.040000000000000001</v>
      </c>
      <c r="I106" s="244"/>
      <c r="J106" s="239"/>
      <c r="K106" s="239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372</v>
      </c>
      <c r="AU106" s="249" t="s">
        <v>81</v>
      </c>
      <c r="AV106" s="13" t="s">
        <v>83</v>
      </c>
      <c r="AW106" s="13" t="s">
        <v>34</v>
      </c>
      <c r="AX106" s="13" t="s">
        <v>73</v>
      </c>
      <c r="AY106" s="249" t="s">
        <v>120</v>
      </c>
    </row>
    <row r="107" s="14" customFormat="1">
      <c r="A107" s="14"/>
      <c r="B107" s="253"/>
      <c r="C107" s="254"/>
      <c r="D107" s="240" t="s">
        <v>372</v>
      </c>
      <c r="E107" s="255" t="s">
        <v>21</v>
      </c>
      <c r="F107" s="256" t="s">
        <v>455</v>
      </c>
      <c r="G107" s="254"/>
      <c r="H107" s="257">
        <v>0.040000000000000001</v>
      </c>
      <c r="I107" s="258"/>
      <c r="J107" s="254"/>
      <c r="K107" s="254"/>
      <c r="L107" s="259"/>
      <c r="M107" s="260"/>
      <c r="N107" s="261"/>
      <c r="O107" s="261"/>
      <c r="P107" s="261"/>
      <c r="Q107" s="261"/>
      <c r="R107" s="261"/>
      <c r="S107" s="261"/>
      <c r="T107" s="26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3" t="s">
        <v>372</v>
      </c>
      <c r="AU107" s="263" t="s">
        <v>81</v>
      </c>
      <c r="AV107" s="14" t="s">
        <v>128</v>
      </c>
      <c r="AW107" s="14" t="s">
        <v>34</v>
      </c>
      <c r="AX107" s="14" t="s">
        <v>81</v>
      </c>
      <c r="AY107" s="263" t="s">
        <v>120</v>
      </c>
    </row>
    <row r="108" s="2" customFormat="1" ht="21.75" customHeight="1">
      <c r="A108" s="39"/>
      <c r="B108" s="40"/>
      <c r="C108" s="205" t="s">
        <v>8</v>
      </c>
      <c r="D108" s="205" t="s">
        <v>123</v>
      </c>
      <c r="E108" s="206" t="s">
        <v>494</v>
      </c>
      <c r="F108" s="207" t="s">
        <v>495</v>
      </c>
      <c r="G108" s="208" t="s">
        <v>482</v>
      </c>
      <c r="H108" s="264"/>
      <c r="I108" s="210"/>
      <c r="J108" s="211">
        <f>ROUND(I108*H108,2)</f>
        <v>0</v>
      </c>
      <c r="K108" s="207" t="s">
        <v>127</v>
      </c>
      <c r="L108" s="45"/>
      <c r="M108" s="212" t="s">
        <v>21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483</v>
      </c>
      <c r="AT108" s="216" t="s">
        <v>123</v>
      </c>
      <c r="AU108" s="216" t="s">
        <v>81</v>
      </c>
      <c r="AY108" s="18" t="s">
        <v>120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483</v>
      </c>
      <c r="BM108" s="216" t="s">
        <v>496</v>
      </c>
    </row>
    <row r="109" s="13" customFormat="1">
      <c r="A109" s="13"/>
      <c r="B109" s="238"/>
      <c r="C109" s="239"/>
      <c r="D109" s="240" t="s">
        <v>372</v>
      </c>
      <c r="E109" s="241" t="s">
        <v>21</v>
      </c>
      <c r="F109" s="242" t="s">
        <v>485</v>
      </c>
      <c r="G109" s="239"/>
      <c r="H109" s="243">
        <v>0.01</v>
      </c>
      <c r="I109" s="244"/>
      <c r="J109" s="239"/>
      <c r="K109" s="239"/>
      <c r="L109" s="245"/>
      <c r="M109" s="246"/>
      <c r="N109" s="247"/>
      <c r="O109" s="247"/>
      <c r="P109" s="247"/>
      <c r="Q109" s="247"/>
      <c r="R109" s="247"/>
      <c r="S109" s="247"/>
      <c r="T109" s="24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9" t="s">
        <v>372</v>
      </c>
      <c r="AU109" s="249" t="s">
        <v>81</v>
      </c>
      <c r="AV109" s="13" t="s">
        <v>83</v>
      </c>
      <c r="AW109" s="13" t="s">
        <v>34</v>
      </c>
      <c r="AX109" s="13" t="s">
        <v>73</v>
      </c>
      <c r="AY109" s="249" t="s">
        <v>120</v>
      </c>
    </row>
    <row r="110" s="14" customFormat="1">
      <c r="A110" s="14"/>
      <c r="B110" s="253"/>
      <c r="C110" s="254"/>
      <c r="D110" s="240" t="s">
        <v>372</v>
      </c>
      <c r="E110" s="255" t="s">
        <v>21</v>
      </c>
      <c r="F110" s="256" t="s">
        <v>455</v>
      </c>
      <c r="G110" s="254"/>
      <c r="H110" s="257">
        <v>0.01</v>
      </c>
      <c r="I110" s="258"/>
      <c r="J110" s="254"/>
      <c r="K110" s="254"/>
      <c r="L110" s="259"/>
      <c r="M110" s="260"/>
      <c r="N110" s="261"/>
      <c r="O110" s="261"/>
      <c r="P110" s="261"/>
      <c r="Q110" s="261"/>
      <c r="R110" s="261"/>
      <c r="S110" s="261"/>
      <c r="T110" s="26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63" t="s">
        <v>372</v>
      </c>
      <c r="AU110" s="263" t="s">
        <v>81</v>
      </c>
      <c r="AV110" s="14" t="s">
        <v>128</v>
      </c>
      <c r="AW110" s="14" t="s">
        <v>34</v>
      </c>
      <c r="AX110" s="14" t="s">
        <v>81</v>
      </c>
      <c r="AY110" s="263" t="s">
        <v>120</v>
      </c>
    </row>
    <row r="111" s="2" customFormat="1" ht="44.25" customHeight="1">
      <c r="A111" s="39"/>
      <c r="B111" s="40"/>
      <c r="C111" s="205" t="s">
        <v>176</v>
      </c>
      <c r="D111" s="205" t="s">
        <v>123</v>
      </c>
      <c r="E111" s="206" t="s">
        <v>497</v>
      </c>
      <c r="F111" s="207" t="s">
        <v>498</v>
      </c>
      <c r="G111" s="208" t="s">
        <v>482</v>
      </c>
      <c r="H111" s="264"/>
      <c r="I111" s="210"/>
      <c r="J111" s="211">
        <f>ROUND(I111*H111,2)</f>
        <v>0</v>
      </c>
      <c r="K111" s="207" t="s">
        <v>127</v>
      </c>
      <c r="L111" s="45"/>
      <c r="M111" s="212" t="s">
        <v>21</v>
      </c>
      <c r="N111" s="213" t="s">
        <v>44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483</v>
      </c>
      <c r="AT111" s="216" t="s">
        <v>123</v>
      </c>
      <c r="AU111" s="216" t="s">
        <v>81</v>
      </c>
      <c r="AY111" s="18" t="s">
        <v>120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81</v>
      </c>
      <c r="BK111" s="217">
        <f>ROUND(I111*H111,2)</f>
        <v>0</v>
      </c>
      <c r="BL111" s="18" t="s">
        <v>483</v>
      </c>
      <c r="BM111" s="216" t="s">
        <v>499</v>
      </c>
    </row>
    <row r="112" s="13" customFormat="1">
      <c r="A112" s="13"/>
      <c r="B112" s="238"/>
      <c r="C112" s="239"/>
      <c r="D112" s="240" t="s">
        <v>372</v>
      </c>
      <c r="E112" s="241" t="s">
        <v>21</v>
      </c>
      <c r="F112" s="242" t="s">
        <v>500</v>
      </c>
      <c r="G112" s="239"/>
      <c r="H112" s="243">
        <v>0.050000000000000003</v>
      </c>
      <c r="I112" s="244"/>
      <c r="J112" s="239"/>
      <c r="K112" s="239"/>
      <c r="L112" s="245"/>
      <c r="M112" s="246"/>
      <c r="N112" s="247"/>
      <c r="O112" s="247"/>
      <c r="P112" s="247"/>
      <c r="Q112" s="247"/>
      <c r="R112" s="247"/>
      <c r="S112" s="247"/>
      <c r="T112" s="24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9" t="s">
        <v>372</v>
      </c>
      <c r="AU112" s="249" t="s">
        <v>81</v>
      </c>
      <c r="AV112" s="13" t="s">
        <v>83</v>
      </c>
      <c r="AW112" s="13" t="s">
        <v>34</v>
      </c>
      <c r="AX112" s="13" t="s">
        <v>73</v>
      </c>
      <c r="AY112" s="249" t="s">
        <v>120</v>
      </c>
    </row>
    <row r="113" s="14" customFormat="1">
      <c r="A113" s="14"/>
      <c r="B113" s="253"/>
      <c r="C113" s="254"/>
      <c r="D113" s="240" t="s">
        <v>372</v>
      </c>
      <c r="E113" s="255" t="s">
        <v>21</v>
      </c>
      <c r="F113" s="256" t="s">
        <v>455</v>
      </c>
      <c r="G113" s="254"/>
      <c r="H113" s="257">
        <v>0.050000000000000003</v>
      </c>
      <c r="I113" s="258"/>
      <c r="J113" s="254"/>
      <c r="K113" s="254"/>
      <c r="L113" s="259"/>
      <c r="M113" s="265"/>
      <c r="N113" s="266"/>
      <c r="O113" s="266"/>
      <c r="P113" s="266"/>
      <c r="Q113" s="266"/>
      <c r="R113" s="266"/>
      <c r="S113" s="266"/>
      <c r="T113" s="267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3" t="s">
        <v>372</v>
      </c>
      <c r="AU113" s="263" t="s">
        <v>81</v>
      </c>
      <c r="AV113" s="14" t="s">
        <v>128</v>
      </c>
      <c r="AW113" s="14" t="s">
        <v>34</v>
      </c>
      <c r="AX113" s="14" t="s">
        <v>81</v>
      </c>
      <c r="AY113" s="263" t="s">
        <v>120</v>
      </c>
    </row>
    <row r="114" s="2" customFormat="1" ht="6.96" customHeight="1">
      <c r="A114" s="39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45"/>
      <c r="M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</sheetData>
  <sheetProtection sheet="1" autoFilter="0" formatColumns="0" formatRows="0" objects="1" scenarios="1" spinCount="100000" saltValue="LbQw5KP0SokYEXZBhIMJZEMVT9PcSX91nwps+TYD15J0buJ66u9rD9KH31nO6CpwIxxWlD4Yl43/30PAg3JRXg==" hashValue="+FOamf8YCbcYvRSTi2ncYlIAjqJTBMdbrjHlLNXa4yH6wckdo1q2fF3WNSSTRNewFxkwmt5jwdo7ko1ClawHqw==" algorithmName="SHA-512" password="CC35"/>
  <autoFilter ref="C80:K11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9"/>
      <c r="C3" s="130"/>
      <c r="D3" s="130"/>
      <c r="E3" s="130"/>
      <c r="F3" s="130"/>
      <c r="G3" s="130"/>
      <c r="H3" s="21"/>
    </row>
    <row r="4" s="1" customFormat="1" ht="24.96" customHeight="1">
      <c r="B4" s="21"/>
      <c r="C4" s="131" t="s">
        <v>501</v>
      </c>
      <c r="H4" s="21"/>
    </row>
    <row r="5" s="1" customFormat="1" ht="12" customHeight="1">
      <c r="B5" s="21"/>
      <c r="C5" s="268" t="s">
        <v>13</v>
      </c>
      <c r="D5" s="141" t="s">
        <v>14</v>
      </c>
      <c r="E5" s="1"/>
      <c r="F5" s="1"/>
      <c r="H5" s="21"/>
    </row>
    <row r="6" s="1" customFormat="1" ht="36.96" customHeight="1">
      <c r="B6" s="21"/>
      <c r="C6" s="269" t="s">
        <v>16</v>
      </c>
      <c r="D6" s="270" t="s">
        <v>17</v>
      </c>
      <c r="E6" s="1"/>
      <c r="F6" s="1"/>
      <c r="H6" s="21"/>
    </row>
    <row r="7" s="1" customFormat="1" ht="24.75" customHeight="1">
      <c r="B7" s="21"/>
      <c r="C7" s="133" t="s">
        <v>24</v>
      </c>
      <c r="D7" s="138" t="str">
        <f>'Rekapitulace zakázky'!AN8</f>
        <v>6. 8. 2024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8"/>
      <c r="B9" s="271"/>
      <c r="C9" s="272" t="s">
        <v>54</v>
      </c>
      <c r="D9" s="273" t="s">
        <v>55</v>
      </c>
      <c r="E9" s="273" t="s">
        <v>108</v>
      </c>
      <c r="F9" s="274" t="s">
        <v>502</v>
      </c>
      <c r="G9" s="178"/>
      <c r="H9" s="271"/>
    </row>
    <row r="10" s="2" customFormat="1" ht="26.4" customHeight="1">
      <c r="A10" s="39"/>
      <c r="B10" s="45"/>
      <c r="C10" s="275" t="s">
        <v>78</v>
      </c>
      <c r="D10" s="275" t="s">
        <v>79</v>
      </c>
      <c r="E10" s="39"/>
      <c r="F10" s="39"/>
      <c r="G10" s="39"/>
      <c r="H10" s="45"/>
    </row>
    <row r="11" s="2" customFormat="1" ht="16.8" customHeight="1">
      <c r="A11" s="39"/>
      <c r="B11" s="45"/>
      <c r="C11" s="276" t="s">
        <v>503</v>
      </c>
      <c r="D11" s="277" t="s">
        <v>504</v>
      </c>
      <c r="E11" s="278" t="s">
        <v>21</v>
      </c>
      <c r="F11" s="279">
        <v>1460</v>
      </c>
      <c r="G11" s="39"/>
      <c r="H11" s="45"/>
    </row>
    <row r="12" s="2" customFormat="1" ht="16.8" customHeight="1">
      <c r="A12" s="39"/>
      <c r="B12" s="45"/>
      <c r="C12" s="276" t="s">
        <v>505</v>
      </c>
      <c r="D12" s="277" t="s">
        <v>506</v>
      </c>
      <c r="E12" s="278" t="s">
        <v>21</v>
      </c>
      <c r="F12" s="279">
        <v>676</v>
      </c>
      <c r="G12" s="39"/>
      <c r="H12" s="45"/>
    </row>
    <row r="13" s="2" customFormat="1" ht="16.8" customHeight="1">
      <c r="A13" s="39"/>
      <c r="B13" s="45"/>
      <c r="C13" s="276" t="s">
        <v>507</v>
      </c>
      <c r="D13" s="277" t="s">
        <v>508</v>
      </c>
      <c r="E13" s="278" t="s">
        <v>21</v>
      </c>
      <c r="F13" s="279">
        <v>5368</v>
      </c>
      <c r="G13" s="39"/>
      <c r="H13" s="45"/>
    </row>
    <row r="14" s="2" customFormat="1" ht="7.44" customHeight="1">
      <c r="A14" s="39"/>
      <c r="B14" s="157"/>
      <c r="C14" s="158"/>
      <c r="D14" s="158"/>
      <c r="E14" s="158"/>
      <c r="F14" s="158"/>
      <c r="G14" s="158"/>
      <c r="H14" s="45"/>
    </row>
    <row r="15" s="2" customFormat="1">
      <c r="A15" s="39"/>
      <c r="B15" s="39"/>
      <c r="C15" s="39"/>
      <c r="D15" s="39"/>
      <c r="E15" s="39"/>
      <c r="F15" s="39"/>
      <c r="G15" s="39"/>
      <c r="H15" s="39"/>
    </row>
  </sheetData>
  <sheetProtection sheet="1" formatColumns="0" formatRows="0" objects="1" scenarios="1" spinCount="100000" saltValue="MwJKTSbQpu50TUtHiZCw9b4yyhhmA5SoyfDbHkUNb5oHaxfG5nQOlwbaJfv8/ZfMVhFRL1Mgy5ZQqb1GIBQy+w==" hashValue="AbCIxtXc++CD7rr125GYir00LW40AR/KLKqfeIeIQDCks841tqCeTxSxpiz5uDtm52Kuf8EHyOo2lxvVfrex8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5" customFormat="1" ht="45" customHeight="1">
      <c r="B3" s="284"/>
      <c r="C3" s="285" t="s">
        <v>509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510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511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512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513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514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515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516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517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518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519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86</v>
      </c>
      <c r="F18" s="291" t="s">
        <v>520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521</v>
      </c>
      <c r="F19" s="291" t="s">
        <v>522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80</v>
      </c>
      <c r="F20" s="291" t="s">
        <v>523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89</v>
      </c>
      <c r="F21" s="291" t="s">
        <v>524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306</v>
      </c>
      <c r="F22" s="291" t="s">
        <v>307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525</v>
      </c>
      <c r="F23" s="291" t="s">
        <v>526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527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528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529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530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531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532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533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534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535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107</v>
      </c>
      <c r="F36" s="291"/>
      <c r="G36" s="291" t="s">
        <v>536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537</v>
      </c>
      <c r="F37" s="291"/>
      <c r="G37" s="291" t="s">
        <v>538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54</v>
      </c>
      <c r="F38" s="291"/>
      <c r="G38" s="291" t="s">
        <v>539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55</v>
      </c>
      <c r="F39" s="291"/>
      <c r="G39" s="291" t="s">
        <v>540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108</v>
      </c>
      <c r="F40" s="291"/>
      <c r="G40" s="291" t="s">
        <v>541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109</v>
      </c>
      <c r="F41" s="291"/>
      <c r="G41" s="291" t="s">
        <v>542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543</v>
      </c>
      <c r="F42" s="291"/>
      <c r="G42" s="291" t="s">
        <v>544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545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546</v>
      </c>
      <c r="F44" s="291"/>
      <c r="G44" s="291" t="s">
        <v>547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111</v>
      </c>
      <c r="F45" s="291"/>
      <c r="G45" s="291" t="s">
        <v>548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549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550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551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552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553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554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555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556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557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558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559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560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561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562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563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564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565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566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567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568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569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570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571</v>
      </c>
      <c r="D76" s="309"/>
      <c r="E76" s="309"/>
      <c r="F76" s="309" t="s">
        <v>572</v>
      </c>
      <c r="G76" s="310"/>
      <c r="H76" s="309" t="s">
        <v>55</v>
      </c>
      <c r="I76" s="309" t="s">
        <v>58</v>
      </c>
      <c r="J76" s="309" t="s">
        <v>573</v>
      </c>
      <c r="K76" s="308"/>
    </row>
    <row r="77" s="1" customFormat="1" ht="17.25" customHeight="1">
      <c r="B77" s="306"/>
      <c r="C77" s="311" t="s">
        <v>574</v>
      </c>
      <c r="D77" s="311"/>
      <c r="E77" s="311"/>
      <c r="F77" s="312" t="s">
        <v>575</v>
      </c>
      <c r="G77" s="313"/>
      <c r="H77" s="311"/>
      <c r="I77" s="311"/>
      <c r="J77" s="311" t="s">
        <v>576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54</v>
      </c>
      <c r="D79" s="316"/>
      <c r="E79" s="316"/>
      <c r="F79" s="317" t="s">
        <v>577</v>
      </c>
      <c r="G79" s="318"/>
      <c r="H79" s="294" t="s">
        <v>578</v>
      </c>
      <c r="I79" s="294" t="s">
        <v>579</v>
      </c>
      <c r="J79" s="294">
        <v>20</v>
      </c>
      <c r="K79" s="308"/>
    </row>
    <row r="80" s="1" customFormat="1" ht="15" customHeight="1">
      <c r="B80" s="306"/>
      <c r="C80" s="294" t="s">
        <v>580</v>
      </c>
      <c r="D80" s="294"/>
      <c r="E80" s="294"/>
      <c r="F80" s="317" t="s">
        <v>577</v>
      </c>
      <c r="G80" s="318"/>
      <c r="H80" s="294" t="s">
        <v>581</v>
      </c>
      <c r="I80" s="294" t="s">
        <v>579</v>
      </c>
      <c r="J80" s="294">
        <v>120</v>
      </c>
      <c r="K80" s="308"/>
    </row>
    <row r="81" s="1" customFormat="1" ht="15" customHeight="1">
      <c r="B81" s="319"/>
      <c r="C81" s="294" t="s">
        <v>582</v>
      </c>
      <c r="D81" s="294"/>
      <c r="E81" s="294"/>
      <c r="F81" s="317" t="s">
        <v>583</v>
      </c>
      <c r="G81" s="318"/>
      <c r="H81" s="294" t="s">
        <v>584</v>
      </c>
      <c r="I81" s="294" t="s">
        <v>579</v>
      </c>
      <c r="J81" s="294">
        <v>50</v>
      </c>
      <c r="K81" s="308"/>
    </row>
    <row r="82" s="1" customFormat="1" ht="15" customHeight="1">
      <c r="B82" s="319"/>
      <c r="C82" s="294" t="s">
        <v>585</v>
      </c>
      <c r="D82" s="294"/>
      <c r="E82" s="294"/>
      <c r="F82" s="317" t="s">
        <v>577</v>
      </c>
      <c r="G82" s="318"/>
      <c r="H82" s="294" t="s">
        <v>586</v>
      </c>
      <c r="I82" s="294" t="s">
        <v>587</v>
      </c>
      <c r="J82" s="294"/>
      <c r="K82" s="308"/>
    </row>
    <row r="83" s="1" customFormat="1" ht="15" customHeight="1">
      <c r="B83" s="319"/>
      <c r="C83" s="320" t="s">
        <v>588</v>
      </c>
      <c r="D83" s="320"/>
      <c r="E83" s="320"/>
      <c r="F83" s="321" t="s">
        <v>583</v>
      </c>
      <c r="G83" s="320"/>
      <c r="H83" s="320" t="s">
        <v>589</v>
      </c>
      <c r="I83" s="320" t="s">
        <v>579</v>
      </c>
      <c r="J83" s="320">
        <v>15</v>
      </c>
      <c r="K83" s="308"/>
    </row>
    <row r="84" s="1" customFormat="1" ht="15" customHeight="1">
      <c r="B84" s="319"/>
      <c r="C84" s="320" t="s">
        <v>590</v>
      </c>
      <c r="D84" s="320"/>
      <c r="E84" s="320"/>
      <c r="F84" s="321" t="s">
        <v>583</v>
      </c>
      <c r="G84" s="320"/>
      <c r="H84" s="320" t="s">
        <v>591</v>
      </c>
      <c r="I84" s="320" t="s">
        <v>579</v>
      </c>
      <c r="J84" s="320">
        <v>15</v>
      </c>
      <c r="K84" s="308"/>
    </row>
    <row r="85" s="1" customFormat="1" ht="15" customHeight="1">
      <c r="B85" s="319"/>
      <c r="C85" s="320" t="s">
        <v>592</v>
      </c>
      <c r="D85" s="320"/>
      <c r="E85" s="320"/>
      <c r="F85" s="321" t="s">
        <v>583</v>
      </c>
      <c r="G85" s="320"/>
      <c r="H85" s="320" t="s">
        <v>593</v>
      </c>
      <c r="I85" s="320" t="s">
        <v>579</v>
      </c>
      <c r="J85" s="320">
        <v>20</v>
      </c>
      <c r="K85" s="308"/>
    </row>
    <row r="86" s="1" customFormat="1" ht="15" customHeight="1">
      <c r="B86" s="319"/>
      <c r="C86" s="320" t="s">
        <v>594</v>
      </c>
      <c r="D86" s="320"/>
      <c r="E86" s="320"/>
      <c r="F86" s="321" t="s">
        <v>583</v>
      </c>
      <c r="G86" s="320"/>
      <c r="H86" s="320" t="s">
        <v>595</v>
      </c>
      <c r="I86" s="320" t="s">
        <v>579</v>
      </c>
      <c r="J86" s="320">
        <v>20</v>
      </c>
      <c r="K86" s="308"/>
    </row>
    <row r="87" s="1" customFormat="1" ht="15" customHeight="1">
      <c r="B87" s="319"/>
      <c r="C87" s="294" t="s">
        <v>596</v>
      </c>
      <c r="D87" s="294"/>
      <c r="E87" s="294"/>
      <c r="F87" s="317" t="s">
        <v>583</v>
      </c>
      <c r="G87" s="318"/>
      <c r="H87" s="294" t="s">
        <v>597</v>
      </c>
      <c r="I87" s="294" t="s">
        <v>579</v>
      </c>
      <c r="J87" s="294">
        <v>50</v>
      </c>
      <c r="K87" s="308"/>
    </row>
    <row r="88" s="1" customFormat="1" ht="15" customHeight="1">
      <c r="B88" s="319"/>
      <c r="C88" s="294" t="s">
        <v>598</v>
      </c>
      <c r="D88" s="294"/>
      <c r="E88" s="294"/>
      <c r="F88" s="317" t="s">
        <v>583</v>
      </c>
      <c r="G88" s="318"/>
      <c r="H88" s="294" t="s">
        <v>599</v>
      </c>
      <c r="I88" s="294" t="s">
        <v>579</v>
      </c>
      <c r="J88" s="294">
        <v>20</v>
      </c>
      <c r="K88" s="308"/>
    </row>
    <row r="89" s="1" customFormat="1" ht="15" customHeight="1">
      <c r="B89" s="319"/>
      <c r="C89" s="294" t="s">
        <v>600</v>
      </c>
      <c r="D89" s="294"/>
      <c r="E89" s="294"/>
      <c r="F89" s="317" t="s">
        <v>583</v>
      </c>
      <c r="G89" s="318"/>
      <c r="H89" s="294" t="s">
        <v>601</v>
      </c>
      <c r="I89" s="294" t="s">
        <v>579</v>
      </c>
      <c r="J89" s="294">
        <v>20</v>
      </c>
      <c r="K89" s="308"/>
    </row>
    <row r="90" s="1" customFormat="1" ht="15" customHeight="1">
      <c r="B90" s="319"/>
      <c r="C90" s="294" t="s">
        <v>602</v>
      </c>
      <c r="D90" s="294"/>
      <c r="E90" s="294"/>
      <c r="F90" s="317" t="s">
        <v>583</v>
      </c>
      <c r="G90" s="318"/>
      <c r="H90" s="294" t="s">
        <v>603</v>
      </c>
      <c r="I90" s="294" t="s">
        <v>579</v>
      </c>
      <c r="J90" s="294">
        <v>50</v>
      </c>
      <c r="K90" s="308"/>
    </row>
    <row r="91" s="1" customFormat="1" ht="15" customHeight="1">
      <c r="B91" s="319"/>
      <c r="C91" s="294" t="s">
        <v>604</v>
      </c>
      <c r="D91" s="294"/>
      <c r="E91" s="294"/>
      <c r="F91" s="317" t="s">
        <v>583</v>
      </c>
      <c r="G91" s="318"/>
      <c r="H91" s="294" t="s">
        <v>604</v>
      </c>
      <c r="I91" s="294" t="s">
        <v>579</v>
      </c>
      <c r="J91" s="294">
        <v>50</v>
      </c>
      <c r="K91" s="308"/>
    </row>
    <row r="92" s="1" customFormat="1" ht="15" customHeight="1">
      <c r="B92" s="319"/>
      <c r="C92" s="294" t="s">
        <v>605</v>
      </c>
      <c r="D92" s="294"/>
      <c r="E92" s="294"/>
      <c r="F92" s="317" t="s">
        <v>583</v>
      </c>
      <c r="G92" s="318"/>
      <c r="H92" s="294" t="s">
        <v>606</v>
      </c>
      <c r="I92" s="294" t="s">
        <v>579</v>
      </c>
      <c r="J92" s="294">
        <v>255</v>
      </c>
      <c r="K92" s="308"/>
    </row>
    <row r="93" s="1" customFormat="1" ht="15" customHeight="1">
      <c r="B93" s="319"/>
      <c r="C93" s="294" t="s">
        <v>607</v>
      </c>
      <c r="D93" s="294"/>
      <c r="E93" s="294"/>
      <c r="F93" s="317" t="s">
        <v>577</v>
      </c>
      <c r="G93" s="318"/>
      <c r="H93" s="294" t="s">
        <v>608</v>
      </c>
      <c r="I93" s="294" t="s">
        <v>609</v>
      </c>
      <c r="J93" s="294"/>
      <c r="K93" s="308"/>
    </row>
    <row r="94" s="1" customFormat="1" ht="15" customHeight="1">
      <c r="B94" s="319"/>
      <c r="C94" s="294" t="s">
        <v>610</v>
      </c>
      <c r="D94" s="294"/>
      <c r="E94" s="294"/>
      <c r="F94" s="317" t="s">
        <v>577</v>
      </c>
      <c r="G94" s="318"/>
      <c r="H94" s="294" t="s">
        <v>611</v>
      </c>
      <c r="I94" s="294" t="s">
        <v>612</v>
      </c>
      <c r="J94" s="294"/>
      <c r="K94" s="308"/>
    </row>
    <row r="95" s="1" customFormat="1" ht="15" customHeight="1">
      <c r="B95" s="319"/>
      <c r="C95" s="294" t="s">
        <v>613</v>
      </c>
      <c r="D95" s="294"/>
      <c r="E95" s="294"/>
      <c r="F95" s="317" t="s">
        <v>577</v>
      </c>
      <c r="G95" s="318"/>
      <c r="H95" s="294" t="s">
        <v>613</v>
      </c>
      <c r="I95" s="294" t="s">
        <v>612</v>
      </c>
      <c r="J95" s="294"/>
      <c r="K95" s="308"/>
    </row>
    <row r="96" s="1" customFormat="1" ht="15" customHeight="1">
      <c r="B96" s="319"/>
      <c r="C96" s="294" t="s">
        <v>39</v>
      </c>
      <c r="D96" s="294"/>
      <c r="E96" s="294"/>
      <c r="F96" s="317" t="s">
        <v>577</v>
      </c>
      <c r="G96" s="318"/>
      <c r="H96" s="294" t="s">
        <v>614</v>
      </c>
      <c r="I96" s="294" t="s">
        <v>612</v>
      </c>
      <c r="J96" s="294"/>
      <c r="K96" s="308"/>
    </row>
    <row r="97" s="1" customFormat="1" ht="15" customHeight="1">
      <c r="B97" s="319"/>
      <c r="C97" s="294" t="s">
        <v>49</v>
      </c>
      <c r="D97" s="294"/>
      <c r="E97" s="294"/>
      <c r="F97" s="317" t="s">
        <v>577</v>
      </c>
      <c r="G97" s="318"/>
      <c r="H97" s="294" t="s">
        <v>615</v>
      </c>
      <c r="I97" s="294" t="s">
        <v>612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616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571</v>
      </c>
      <c r="D103" s="309"/>
      <c r="E103" s="309"/>
      <c r="F103" s="309" t="s">
        <v>572</v>
      </c>
      <c r="G103" s="310"/>
      <c r="H103" s="309" t="s">
        <v>55</v>
      </c>
      <c r="I103" s="309" t="s">
        <v>58</v>
      </c>
      <c r="J103" s="309" t="s">
        <v>573</v>
      </c>
      <c r="K103" s="308"/>
    </row>
    <row r="104" s="1" customFormat="1" ht="17.25" customHeight="1">
      <c r="B104" s="306"/>
      <c r="C104" s="311" t="s">
        <v>574</v>
      </c>
      <c r="D104" s="311"/>
      <c r="E104" s="311"/>
      <c r="F104" s="312" t="s">
        <v>575</v>
      </c>
      <c r="G104" s="313"/>
      <c r="H104" s="311"/>
      <c r="I104" s="311"/>
      <c r="J104" s="311" t="s">
        <v>576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54</v>
      </c>
      <c r="D106" s="316"/>
      <c r="E106" s="316"/>
      <c r="F106" s="317" t="s">
        <v>577</v>
      </c>
      <c r="G106" s="294"/>
      <c r="H106" s="294" t="s">
        <v>617</v>
      </c>
      <c r="I106" s="294" t="s">
        <v>579</v>
      </c>
      <c r="J106" s="294">
        <v>20</v>
      </c>
      <c r="K106" s="308"/>
    </row>
    <row r="107" s="1" customFormat="1" ht="15" customHeight="1">
      <c r="B107" s="306"/>
      <c r="C107" s="294" t="s">
        <v>580</v>
      </c>
      <c r="D107" s="294"/>
      <c r="E107" s="294"/>
      <c r="F107" s="317" t="s">
        <v>577</v>
      </c>
      <c r="G107" s="294"/>
      <c r="H107" s="294" t="s">
        <v>617</v>
      </c>
      <c r="I107" s="294" t="s">
        <v>579</v>
      </c>
      <c r="J107" s="294">
        <v>120</v>
      </c>
      <c r="K107" s="308"/>
    </row>
    <row r="108" s="1" customFormat="1" ht="15" customHeight="1">
      <c r="B108" s="319"/>
      <c r="C108" s="294" t="s">
        <v>582</v>
      </c>
      <c r="D108" s="294"/>
      <c r="E108" s="294"/>
      <c r="F108" s="317" t="s">
        <v>583</v>
      </c>
      <c r="G108" s="294"/>
      <c r="H108" s="294" t="s">
        <v>617</v>
      </c>
      <c r="I108" s="294" t="s">
        <v>579</v>
      </c>
      <c r="J108" s="294">
        <v>50</v>
      </c>
      <c r="K108" s="308"/>
    </row>
    <row r="109" s="1" customFormat="1" ht="15" customHeight="1">
      <c r="B109" s="319"/>
      <c r="C109" s="294" t="s">
        <v>585</v>
      </c>
      <c r="D109" s="294"/>
      <c r="E109" s="294"/>
      <c r="F109" s="317" t="s">
        <v>577</v>
      </c>
      <c r="G109" s="294"/>
      <c r="H109" s="294" t="s">
        <v>617</v>
      </c>
      <c r="I109" s="294" t="s">
        <v>587</v>
      </c>
      <c r="J109" s="294"/>
      <c r="K109" s="308"/>
    </row>
    <row r="110" s="1" customFormat="1" ht="15" customHeight="1">
      <c r="B110" s="319"/>
      <c r="C110" s="294" t="s">
        <v>596</v>
      </c>
      <c r="D110" s="294"/>
      <c r="E110" s="294"/>
      <c r="F110" s="317" t="s">
        <v>583</v>
      </c>
      <c r="G110" s="294"/>
      <c r="H110" s="294" t="s">
        <v>617</v>
      </c>
      <c r="I110" s="294" t="s">
        <v>579</v>
      </c>
      <c r="J110" s="294">
        <v>50</v>
      </c>
      <c r="K110" s="308"/>
    </row>
    <row r="111" s="1" customFormat="1" ht="15" customHeight="1">
      <c r="B111" s="319"/>
      <c r="C111" s="294" t="s">
        <v>604</v>
      </c>
      <c r="D111" s="294"/>
      <c r="E111" s="294"/>
      <c r="F111" s="317" t="s">
        <v>583</v>
      </c>
      <c r="G111" s="294"/>
      <c r="H111" s="294" t="s">
        <v>617</v>
      </c>
      <c r="I111" s="294" t="s">
        <v>579</v>
      </c>
      <c r="J111" s="294">
        <v>50</v>
      </c>
      <c r="K111" s="308"/>
    </row>
    <row r="112" s="1" customFormat="1" ht="15" customHeight="1">
      <c r="B112" s="319"/>
      <c r="C112" s="294" t="s">
        <v>602</v>
      </c>
      <c r="D112" s="294"/>
      <c r="E112" s="294"/>
      <c r="F112" s="317" t="s">
        <v>583</v>
      </c>
      <c r="G112" s="294"/>
      <c r="H112" s="294" t="s">
        <v>617</v>
      </c>
      <c r="I112" s="294" t="s">
        <v>579</v>
      </c>
      <c r="J112" s="294">
        <v>50</v>
      </c>
      <c r="K112" s="308"/>
    </row>
    <row r="113" s="1" customFormat="1" ht="15" customHeight="1">
      <c r="B113" s="319"/>
      <c r="C113" s="294" t="s">
        <v>54</v>
      </c>
      <c r="D113" s="294"/>
      <c r="E113" s="294"/>
      <c r="F113" s="317" t="s">
        <v>577</v>
      </c>
      <c r="G113" s="294"/>
      <c r="H113" s="294" t="s">
        <v>618</v>
      </c>
      <c r="I113" s="294" t="s">
        <v>579</v>
      </c>
      <c r="J113" s="294">
        <v>20</v>
      </c>
      <c r="K113" s="308"/>
    </row>
    <row r="114" s="1" customFormat="1" ht="15" customHeight="1">
      <c r="B114" s="319"/>
      <c r="C114" s="294" t="s">
        <v>619</v>
      </c>
      <c r="D114" s="294"/>
      <c r="E114" s="294"/>
      <c r="F114" s="317" t="s">
        <v>577</v>
      </c>
      <c r="G114" s="294"/>
      <c r="H114" s="294" t="s">
        <v>620</v>
      </c>
      <c r="I114" s="294" t="s">
        <v>579</v>
      </c>
      <c r="J114" s="294">
        <v>120</v>
      </c>
      <c r="K114" s="308"/>
    </row>
    <row r="115" s="1" customFormat="1" ht="15" customHeight="1">
      <c r="B115" s="319"/>
      <c r="C115" s="294" t="s">
        <v>39</v>
      </c>
      <c r="D115" s="294"/>
      <c r="E115" s="294"/>
      <c r="F115" s="317" t="s">
        <v>577</v>
      </c>
      <c r="G115" s="294"/>
      <c r="H115" s="294" t="s">
        <v>621</v>
      </c>
      <c r="I115" s="294" t="s">
        <v>612</v>
      </c>
      <c r="J115" s="294"/>
      <c r="K115" s="308"/>
    </row>
    <row r="116" s="1" customFormat="1" ht="15" customHeight="1">
      <c r="B116" s="319"/>
      <c r="C116" s="294" t="s">
        <v>49</v>
      </c>
      <c r="D116" s="294"/>
      <c r="E116" s="294"/>
      <c r="F116" s="317" t="s">
        <v>577</v>
      </c>
      <c r="G116" s="294"/>
      <c r="H116" s="294" t="s">
        <v>622</v>
      </c>
      <c r="I116" s="294" t="s">
        <v>612</v>
      </c>
      <c r="J116" s="294"/>
      <c r="K116" s="308"/>
    </row>
    <row r="117" s="1" customFormat="1" ht="15" customHeight="1">
      <c r="B117" s="319"/>
      <c r="C117" s="294" t="s">
        <v>58</v>
      </c>
      <c r="D117" s="294"/>
      <c r="E117" s="294"/>
      <c r="F117" s="317" t="s">
        <v>577</v>
      </c>
      <c r="G117" s="294"/>
      <c r="H117" s="294" t="s">
        <v>623</v>
      </c>
      <c r="I117" s="294" t="s">
        <v>624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625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571</v>
      </c>
      <c r="D123" s="309"/>
      <c r="E123" s="309"/>
      <c r="F123" s="309" t="s">
        <v>572</v>
      </c>
      <c r="G123" s="310"/>
      <c r="H123" s="309" t="s">
        <v>55</v>
      </c>
      <c r="I123" s="309" t="s">
        <v>58</v>
      </c>
      <c r="J123" s="309" t="s">
        <v>573</v>
      </c>
      <c r="K123" s="338"/>
    </row>
    <row r="124" s="1" customFormat="1" ht="17.25" customHeight="1">
      <c r="B124" s="337"/>
      <c r="C124" s="311" t="s">
        <v>574</v>
      </c>
      <c r="D124" s="311"/>
      <c r="E124" s="311"/>
      <c r="F124" s="312" t="s">
        <v>575</v>
      </c>
      <c r="G124" s="313"/>
      <c r="H124" s="311"/>
      <c r="I124" s="311"/>
      <c r="J124" s="311" t="s">
        <v>576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580</v>
      </c>
      <c r="D126" s="316"/>
      <c r="E126" s="316"/>
      <c r="F126" s="317" t="s">
        <v>577</v>
      </c>
      <c r="G126" s="294"/>
      <c r="H126" s="294" t="s">
        <v>617</v>
      </c>
      <c r="I126" s="294" t="s">
        <v>579</v>
      </c>
      <c r="J126" s="294">
        <v>120</v>
      </c>
      <c r="K126" s="342"/>
    </row>
    <row r="127" s="1" customFormat="1" ht="15" customHeight="1">
      <c r="B127" s="339"/>
      <c r="C127" s="294" t="s">
        <v>626</v>
      </c>
      <c r="D127" s="294"/>
      <c r="E127" s="294"/>
      <c r="F127" s="317" t="s">
        <v>577</v>
      </c>
      <c r="G127" s="294"/>
      <c r="H127" s="294" t="s">
        <v>627</v>
      </c>
      <c r="I127" s="294" t="s">
        <v>579</v>
      </c>
      <c r="J127" s="294" t="s">
        <v>628</v>
      </c>
      <c r="K127" s="342"/>
    </row>
    <row r="128" s="1" customFormat="1" ht="15" customHeight="1">
      <c r="B128" s="339"/>
      <c r="C128" s="294" t="s">
        <v>525</v>
      </c>
      <c r="D128" s="294"/>
      <c r="E128" s="294"/>
      <c r="F128" s="317" t="s">
        <v>577</v>
      </c>
      <c r="G128" s="294"/>
      <c r="H128" s="294" t="s">
        <v>629</v>
      </c>
      <c r="I128" s="294" t="s">
        <v>579</v>
      </c>
      <c r="J128" s="294" t="s">
        <v>628</v>
      </c>
      <c r="K128" s="342"/>
    </row>
    <row r="129" s="1" customFormat="1" ht="15" customHeight="1">
      <c r="B129" s="339"/>
      <c r="C129" s="294" t="s">
        <v>588</v>
      </c>
      <c r="D129" s="294"/>
      <c r="E129" s="294"/>
      <c r="F129" s="317" t="s">
        <v>583</v>
      </c>
      <c r="G129" s="294"/>
      <c r="H129" s="294" t="s">
        <v>589</v>
      </c>
      <c r="I129" s="294" t="s">
        <v>579</v>
      </c>
      <c r="J129" s="294">
        <v>15</v>
      </c>
      <c r="K129" s="342"/>
    </row>
    <row r="130" s="1" customFormat="1" ht="15" customHeight="1">
      <c r="B130" s="339"/>
      <c r="C130" s="320" t="s">
        <v>590</v>
      </c>
      <c r="D130" s="320"/>
      <c r="E130" s="320"/>
      <c r="F130" s="321" t="s">
        <v>583</v>
      </c>
      <c r="G130" s="320"/>
      <c r="H130" s="320" t="s">
        <v>591</v>
      </c>
      <c r="I130" s="320" t="s">
        <v>579</v>
      </c>
      <c r="J130" s="320">
        <v>15</v>
      </c>
      <c r="K130" s="342"/>
    </row>
    <row r="131" s="1" customFormat="1" ht="15" customHeight="1">
      <c r="B131" s="339"/>
      <c r="C131" s="320" t="s">
        <v>592</v>
      </c>
      <c r="D131" s="320"/>
      <c r="E131" s="320"/>
      <c r="F131" s="321" t="s">
        <v>583</v>
      </c>
      <c r="G131" s="320"/>
      <c r="H131" s="320" t="s">
        <v>593</v>
      </c>
      <c r="I131" s="320" t="s">
        <v>579</v>
      </c>
      <c r="J131" s="320">
        <v>20</v>
      </c>
      <c r="K131" s="342"/>
    </row>
    <row r="132" s="1" customFormat="1" ht="15" customHeight="1">
      <c r="B132" s="339"/>
      <c r="C132" s="320" t="s">
        <v>594</v>
      </c>
      <c r="D132" s="320"/>
      <c r="E132" s="320"/>
      <c r="F132" s="321" t="s">
        <v>583</v>
      </c>
      <c r="G132" s="320"/>
      <c r="H132" s="320" t="s">
        <v>595</v>
      </c>
      <c r="I132" s="320" t="s">
        <v>579</v>
      </c>
      <c r="J132" s="320">
        <v>20</v>
      </c>
      <c r="K132" s="342"/>
    </row>
    <row r="133" s="1" customFormat="1" ht="15" customHeight="1">
      <c r="B133" s="339"/>
      <c r="C133" s="294" t="s">
        <v>582</v>
      </c>
      <c r="D133" s="294"/>
      <c r="E133" s="294"/>
      <c r="F133" s="317" t="s">
        <v>583</v>
      </c>
      <c r="G133" s="294"/>
      <c r="H133" s="294" t="s">
        <v>617</v>
      </c>
      <c r="I133" s="294" t="s">
        <v>579</v>
      </c>
      <c r="J133" s="294">
        <v>50</v>
      </c>
      <c r="K133" s="342"/>
    </row>
    <row r="134" s="1" customFormat="1" ht="15" customHeight="1">
      <c r="B134" s="339"/>
      <c r="C134" s="294" t="s">
        <v>596</v>
      </c>
      <c r="D134" s="294"/>
      <c r="E134" s="294"/>
      <c r="F134" s="317" t="s">
        <v>583</v>
      </c>
      <c r="G134" s="294"/>
      <c r="H134" s="294" t="s">
        <v>617</v>
      </c>
      <c r="I134" s="294" t="s">
        <v>579</v>
      </c>
      <c r="J134" s="294">
        <v>50</v>
      </c>
      <c r="K134" s="342"/>
    </row>
    <row r="135" s="1" customFormat="1" ht="15" customHeight="1">
      <c r="B135" s="339"/>
      <c r="C135" s="294" t="s">
        <v>602</v>
      </c>
      <c r="D135" s="294"/>
      <c r="E135" s="294"/>
      <c r="F135" s="317" t="s">
        <v>583</v>
      </c>
      <c r="G135" s="294"/>
      <c r="H135" s="294" t="s">
        <v>617</v>
      </c>
      <c r="I135" s="294" t="s">
        <v>579</v>
      </c>
      <c r="J135" s="294">
        <v>50</v>
      </c>
      <c r="K135" s="342"/>
    </row>
    <row r="136" s="1" customFormat="1" ht="15" customHeight="1">
      <c r="B136" s="339"/>
      <c r="C136" s="294" t="s">
        <v>604</v>
      </c>
      <c r="D136" s="294"/>
      <c r="E136" s="294"/>
      <c r="F136" s="317" t="s">
        <v>583</v>
      </c>
      <c r="G136" s="294"/>
      <c r="H136" s="294" t="s">
        <v>617</v>
      </c>
      <c r="I136" s="294" t="s">
        <v>579</v>
      </c>
      <c r="J136" s="294">
        <v>50</v>
      </c>
      <c r="K136" s="342"/>
    </row>
    <row r="137" s="1" customFormat="1" ht="15" customHeight="1">
      <c r="B137" s="339"/>
      <c r="C137" s="294" t="s">
        <v>605</v>
      </c>
      <c r="D137" s="294"/>
      <c r="E137" s="294"/>
      <c r="F137" s="317" t="s">
        <v>583</v>
      </c>
      <c r="G137" s="294"/>
      <c r="H137" s="294" t="s">
        <v>630</v>
      </c>
      <c r="I137" s="294" t="s">
        <v>579</v>
      </c>
      <c r="J137" s="294">
        <v>255</v>
      </c>
      <c r="K137" s="342"/>
    </row>
    <row r="138" s="1" customFormat="1" ht="15" customHeight="1">
      <c r="B138" s="339"/>
      <c r="C138" s="294" t="s">
        <v>607</v>
      </c>
      <c r="D138" s="294"/>
      <c r="E138" s="294"/>
      <c r="F138" s="317" t="s">
        <v>577</v>
      </c>
      <c r="G138" s="294"/>
      <c r="H138" s="294" t="s">
        <v>631</v>
      </c>
      <c r="I138" s="294" t="s">
        <v>609</v>
      </c>
      <c r="J138" s="294"/>
      <c r="K138" s="342"/>
    </row>
    <row r="139" s="1" customFormat="1" ht="15" customHeight="1">
      <c r="B139" s="339"/>
      <c r="C139" s="294" t="s">
        <v>610</v>
      </c>
      <c r="D139" s="294"/>
      <c r="E139" s="294"/>
      <c r="F139" s="317" t="s">
        <v>577</v>
      </c>
      <c r="G139" s="294"/>
      <c r="H139" s="294" t="s">
        <v>632</v>
      </c>
      <c r="I139" s="294" t="s">
        <v>612</v>
      </c>
      <c r="J139" s="294"/>
      <c r="K139" s="342"/>
    </row>
    <row r="140" s="1" customFormat="1" ht="15" customHeight="1">
      <c r="B140" s="339"/>
      <c r="C140" s="294" t="s">
        <v>613</v>
      </c>
      <c r="D140" s="294"/>
      <c r="E140" s="294"/>
      <c r="F140" s="317" t="s">
        <v>577</v>
      </c>
      <c r="G140" s="294"/>
      <c r="H140" s="294" t="s">
        <v>613</v>
      </c>
      <c r="I140" s="294" t="s">
        <v>612</v>
      </c>
      <c r="J140" s="294"/>
      <c r="K140" s="342"/>
    </row>
    <row r="141" s="1" customFormat="1" ht="15" customHeight="1">
      <c r="B141" s="339"/>
      <c r="C141" s="294" t="s">
        <v>39</v>
      </c>
      <c r="D141" s="294"/>
      <c r="E141" s="294"/>
      <c r="F141" s="317" t="s">
        <v>577</v>
      </c>
      <c r="G141" s="294"/>
      <c r="H141" s="294" t="s">
        <v>633</v>
      </c>
      <c r="I141" s="294" t="s">
        <v>612</v>
      </c>
      <c r="J141" s="294"/>
      <c r="K141" s="342"/>
    </row>
    <row r="142" s="1" customFormat="1" ht="15" customHeight="1">
      <c r="B142" s="339"/>
      <c r="C142" s="294" t="s">
        <v>634</v>
      </c>
      <c r="D142" s="294"/>
      <c r="E142" s="294"/>
      <c r="F142" s="317" t="s">
        <v>577</v>
      </c>
      <c r="G142" s="294"/>
      <c r="H142" s="294" t="s">
        <v>635</v>
      </c>
      <c r="I142" s="294" t="s">
        <v>612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636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571</v>
      </c>
      <c r="D148" s="309"/>
      <c r="E148" s="309"/>
      <c r="F148" s="309" t="s">
        <v>572</v>
      </c>
      <c r="G148" s="310"/>
      <c r="H148" s="309" t="s">
        <v>55</v>
      </c>
      <c r="I148" s="309" t="s">
        <v>58</v>
      </c>
      <c r="J148" s="309" t="s">
        <v>573</v>
      </c>
      <c r="K148" s="308"/>
    </row>
    <row r="149" s="1" customFormat="1" ht="17.25" customHeight="1">
      <c r="B149" s="306"/>
      <c r="C149" s="311" t="s">
        <v>574</v>
      </c>
      <c r="D149" s="311"/>
      <c r="E149" s="311"/>
      <c r="F149" s="312" t="s">
        <v>575</v>
      </c>
      <c r="G149" s="313"/>
      <c r="H149" s="311"/>
      <c r="I149" s="311"/>
      <c r="J149" s="311" t="s">
        <v>576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580</v>
      </c>
      <c r="D151" s="294"/>
      <c r="E151" s="294"/>
      <c r="F151" s="347" t="s">
        <v>577</v>
      </c>
      <c r="G151" s="294"/>
      <c r="H151" s="346" t="s">
        <v>617</v>
      </c>
      <c r="I151" s="346" t="s">
        <v>579</v>
      </c>
      <c r="J151" s="346">
        <v>120</v>
      </c>
      <c r="K151" s="342"/>
    </row>
    <row r="152" s="1" customFormat="1" ht="15" customHeight="1">
      <c r="B152" s="319"/>
      <c r="C152" s="346" t="s">
        <v>626</v>
      </c>
      <c r="D152" s="294"/>
      <c r="E152" s="294"/>
      <c r="F152" s="347" t="s">
        <v>577</v>
      </c>
      <c r="G152" s="294"/>
      <c r="H152" s="346" t="s">
        <v>637</v>
      </c>
      <c r="I152" s="346" t="s">
        <v>579</v>
      </c>
      <c r="J152" s="346" t="s">
        <v>628</v>
      </c>
      <c r="K152" s="342"/>
    </row>
    <row r="153" s="1" customFormat="1" ht="15" customHeight="1">
      <c r="B153" s="319"/>
      <c r="C153" s="346" t="s">
        <v>525</v>
      </c>
      <c r="D153" s="294"/>
      <c r="E153" s="294"/>
      <c r="F153" s="347" t="s">
        <v>577</v>
      </c>
      <c r="G153" s="294"/>
      <c r="H153" s="346" t="s">
        <v>638</v>
      </c>
      <c r="I153" s="346" t="s">
        <v>579</v>
      </c>
      <c r="J153" s="346" t="s">
        <v>628</v>
      </c>
      <c r="K153" s="342"/>
    </row>
    <row r="154" s="1" customFormat="1" ht="15" customHeight="1">
      <c r="B154" s="319"/>
      <c r="C154" s="346" t="s">
        <v>582</v>
      </c>
      <c r="D154" s="294"/>
      <c r="E154" s="294"/>
      <c r="F154" s="347" t="s">
        <v>583</v>
      </c>
      <c r="G154" s="294"/>
      <c r="H154" s="346" t="s">
        <v>617</v>
      </c>
      <c r="I154" s="346" t="s">
        <v>579</v>
      </c>
      <c r="J154" s="346">
        <v>50</v>
      </c>
      <c r="K154" s="342"/>
    </row>
    <row r="155" s="1" customFormat="1" ht="15" customHeight="1">
      <c r="B155" s="319"/>
      <c r="C155" s="346" t="s">
        <v>585</v>
      </c>
      <c r="D155" s="294"/>
      <c r="E155" s="294"/>
      <c r="F155" s="347" t="s">
        <v>577</v>
      </c>
      <c r="G155" s="294"/>
      <c r="H155" s="346" t="s">
        <v>617</v>
      </c>
      <c r="I155" s="346" t="s">
        <v>587</v>
      </c>
      <c r="J155" s="346"/>
      <c r="K155" s="342"/>
    </row>
    <row r="156" s="1" customFormat="1" ht="15" customHeight="1">
      <c r="B156" s="319"/>
      <c r="C156" s="346" t="s">
        <v>596</v>
      </c>
      <c r="D156" s="294"/>
      <c r="E156" s="294"/>
      <c r="F156" s="347" t="s">
        <v>583</v>
      </c>
      <c r="G156" s="294"/>
      <c r="H156" s="346" t="s">
        <v>617</v>
      </c>
      <c r="I156" s="346" t="s">
        <v>579</v>
      </c>
      <c r="J156" s="346">
        <v>50</v>
      </c>
      <c r="K156" s="342"/>
    </row>
    <row r="157" s="1" customFormat="1" ht="15" customHeight="1">
      <c r="B157" s="319"/>
      <c r="C157" s="346" t="s">
        <v>604</v>
      </c>
      <c r="D157" s="294"/>
      <c r="E157" s="294"/>
      <c r="F157" s="347" t="s">
        <v>583</v>
      </c>
      <c r="G157" s="294"/>
      <c r="H157" s="346" t="s">
        <v>617</v>
      </c>
      <c r="I157" s="346" t="s">
        <v>579</v>
      </c>
      <c r="J157" s="346">
        <v>50</v>
      </c>
      <c r="K157" s="342"/>
    </row>
    <row r="158" s="1" customFormat="1" ht="15" customHeight="1">
      <c r="B158" s="319"/>
      <c r="C158" s="346" t="s">
        <v>602</v>
      </c>
      <c r="D158" s="294"/>
      <c r="E158" s="294"/>
      <c r="F158" s="347" t="s">
        <v>583</v>
      </c>
      <c r="G158" s="294"/>
      <c r="H158" s="346" t="s">
        <v>617</v>
      </c>
      <c r="I158" s="346" t="s">
        <v>579</v>
      </c>
      <c r="J158" s="346">
        <v>50</v>
      </c>
      <c r="K158" s="342"/>
    </row>
    <row r="159" s="1" customFormat="1" ht="15" customHeight="1">
      <c r="B159" s="319"/>
      <c r="C159" s="346" t="s">
        <v>95</v>
      </c>
      <c r="D159" s="294"/>
      <c r="E159" s="294"/>
      <c r="F159" s="347" t="s">
        <v>577</v>
      </c>
      <c r="G159" s="294"/>
      <c r="H159" s="346" t="s">
        <v>639</v>
      </c>
      <c r="I159" s="346" t="s">
        <v>579</v>
      </c>
      <c r="J159" s="346" t="s">
        <v>640</v>
      </c>
      <c r="K159" s="342"/>
    </row>
    <row r="160" s="1" customFormat="1" ht="15" customHeight="1">
      <c r="B160" s="319"/>
      <c r="C160" s="346" t="s">
        <v>641</v>
      </c>
      <c r="D160" s="294"/>
      <c r="E160" s="294"/>
      <c r="F160" s="347" t="s">
        <v>577</v>
      </c>
      <c r="G160" s="294"/>
      <c r="H160" s="346" t="s">
        <v>642</v>
      </c>
      <c r="I160" s="346" t="s">
        <v>612</v>
      </c>
      <c r="J160" s="346"/>
      <c r="K160" s="342"/>
    </row>
    <row r="161" s="1" customFormat="1" ht="15" customHeight="1">
      <c r="B161" s="348"/>
      <c r="C161" s="349"/>
      <c r="D161" s="349"/>
      <c r="E161" s="349"/>
      <c r="F161" s="349"/>
      <c r="G161" s="349"/>
      <c r="H161" s="349"/>
      <c r="I161" s="349"/>
      <c r="J161" s="349"/>
      <c r="K161" s="350"/>
    </row>
    <row r="162" s="1" customFormat="1" ht="18.75" customHeight="1">
      <c r="B162" s="330"/>
      <c r="C162" s="340"/>
      <c r="D162" s="340"/>
      <c r="E162" s="340"/>
      <c r="F162" s="351"/>
      <c r="G162" s="340"/>
      <c r="H162" s="340"/>
      <c r="I162" s="340"/>
      <c r="J162" s="340"/>
      <c r="K162" s="330"/>
    </row>
    <row r="163" s="1" customFormat="1" ht="18.75" customHeight="1">
      <c r="B163" s="330"/>
      <c r="C163" s="340"/>
      <c r="D163" s="340"/>
      <c r="E163" s="340"/>
      <c r="F163" s="351"/>
      <c r="G163" s="340"/>
      <c r="H163" s="340"/>
      <c r="I163" s="340"/>
      <c r="J163" s="340"/>
      <c r="K163" s="330"/>
    </row>
    <row r="164" s="1" customFormat="1" ht="18.75" customHeight="1">
      <c r="B164" s="330"/>
      <c r="C164" s="340"/>
      <c r="D164" s="340"/>
      <c r="E164" s="340"/>
      <c r="F164" s="351"/>
      <c r="G164" s="340"/>
      <c r="H164" s="340"/>
      <c r="I164" s="340"/>
      <c r="J164" s="340"/>
      <c r="K164" s="330"/>
    </row>
    <row r="165" s="1" customFormat="1" ht="18.75" customHeight="1">
      <c r="B165" s="330"/>
      <c r="C165" s="340"/>
      <c r="D165" s="340"/>
      <c r="E165" s="340"/>
      <c r="F165" s="351"/>
      <c r="G165" s="340"/>
      <c r="H165" s="340"/>
      <c r="I165" s="340"/>
      <c r="J165" s="340"/>
      <c r="K165" s="330"/>
    </row>
    <row r="166" s="1" customFormat="1" ht="18.75" customHeight="1">
      <c r="B166" s="330"/>
      <c r="C166" s="340"/>
      <c r="D166" s="340"/>
      <c r="E166" s="340"/>
      <c r="F166" s="351"/>
      <c r="G166" s="340"/>
      <c r="H166" s="340"/>
      <c r="I166" s="340"/>
      <c r="J166" s="340"/>
      <c r="K166" s="330"/>
    </row>
    <row r="167" s="1" customFormat="1" ht="18.75" customHeight="1">
      <c r="B167" s="330"/>
      <c r="C167" s="340"/>
      <c r="D167" s="340"/>
      <c r="E167" s="340"/>
      <c r="F167" s="351"/>
      <c r="G167" s="340"/>
      <c r="H167" s="340"/>
      <c r="I167" s="340"/>
      <c r="J167" s="340"/>
      <c r="K167" s="330"/>
    </row>
    <row r="168" s="1" customFormat="1" ht="18.75" customHeight="1">
      <c r="B168" s="330"/>
      <c r="C168" s="340"/>
      <c r="D168" s="340"/>
      <c r="E168" s="340"/>
      <c r="F168" s="351"/>
      <c r="G168" s="340"/>
      <c r="H168" s="340"/>
      <c r="I168" s="340"/>
      <c r="J168" s="340"/>
      <c r="K168" s="330"/>
    </row>
    <row r="169" s="1" customFormat="1" ht="18.75" customHeight="1">
      <c r="B169" s="302"/>
      <c r="C169" s="302"/>
      <c r="D169" s="302"/>
      <c r="E169" s="302"/>
      <c r="F169" s="302"/>
      <c r="G169" s="302"/>
      <c r="H169" s="302"/>
      <c r="I169" s="302"/>
      <c r="J169" s="302"/>
      <c r="K169" s="302"/>
    </row>
    <row r="170" s="1" customFormat="1" ht="7.5" customHeight="1">
      <c r="B170" s="281"/>
      <c r="C170" s="282"/>
      <c r="D170" s="282"/>
      <c r="E170" s="282"/>
      <c r="F170" s="282"/>
      <c r="G170" s="282"/>
      <c r="H170" s="282"/>
      <c r="I170" s="282"/>
      <c r="J170" s="282"/>
      <c r="K170" s="283"/>
    </row>
    <row r="171" s="1" customFormat="1" ht="45" customHeight="1">
      <c r="B171" s="284"/>
      <c r="C171" s="285" t="s">
        <v>643</v>
      </c>
      <c r="D171" s="285"/>
      <c r="E171" s="285"/>
      <c r="F171" s="285"/>
      <c r="G171" s="285"/>
      <c r="H171" s="285"/>
      <c r="I171" s="285"/>
      <c r="J171" s="285"/>
      <c r="K171" s="286"/>
    </row>
    <row r="172" s="1" customFormat="1" ht="17.25" customHeight="1">
      <c r="B172" s="284"/>
      <c r="C172" s="309" t="s">
        <v>571</v>
      </c>
      <c r="D172" s="309"/>
      <c r="E172" s="309"/>
      <c r="F172" s="309" t="s">
        <v>572</v>
      </c>
      <c r="G172" s="352"/>
      <c r="H172" s="353" t="s">
        <v>55</v>
      </c>
      <c r="I172" s="353" t="s">
        <v>58</v>
      </c>
      <c r="J172" s="309" t="s">
        <v>573</v>
      </c>
      <c r="K172" s="286"/>
    </row>
    <row r="173" s="1" customFormat="1" ht="17.25" customHeight="1">
      <c r="B173" s="287"/>
      <c r="C173" s="311" t="s">
        <v>574</v>
      </c>
      <c r="D173" s="311"/>
      <c r="E173" s="311"/>
      <c r="F173" s="312" t="s">
        <v>575</v>
      </c>
      <c r="G173" s="354"/>
      <c r="H173" s="355"/>
      <c r="I173" s="355"/>
      <c r="J173" s="311" t="s">
        <v>576</v>
      </c>
      <c r="K173" s="289"/>
    </row>
    <row r="174" s="1" customFormat="1" ht="5.25" customHeight="1">
      <c r="B174" s="319"/>
      <c r="C174" s="314"/>
      <c r="D174" s="314"/>
      <c r="E174" s="314"/>
      <c r="F174" s="314"/>
      <c r="G174" s="315"/>
      <c r="H174" s="314"/>
      <c r="I174" s="314"/>
      <c r="J174" s="314"/>
      <c r="K174" s="342"/>
    </row>
    <row r="175" s="1" customFormat="1" ht="15" customHeight="1">
      <c r="B175" s="319"/>
      <c r="C175" s="294" t="s">
        <v>580</v>
      </c>
      <c r="D175" s="294"/>
      <c r="E175" s="294"/>
      <c r="F175" s="317" t="s">
        <v>577</v>
      </c>
      <c r="G175" s="294"/>
      <c r="H175" s="294" t="s">
        <v>617</v>
      </c>
      <c r="I175" s="294" t="s">
        <v>579</v>
      </c>
      <c r="J175" s="294">
        <v>120</v>
      </c>
      <c r="K175" s="342"/>
    </row>
    <row r="176" s="1" customFormat="1" ht="15" customHeight="1">
      <c r="B176" s="319"/>
      <c r="C176" s="294" t="s">
        <v>626</v>
      </c>
      <c r="D176" s="294"/>
      <c r="E176" s="294"/>
      <c r="F176" s="317" t="s">
        <v>577</v>
      </c>
      <c r="G176" s="294"/>
      <c r="H176" s="294" t="s">
        <v>627</v>
      </c>
      <c r="I176" s="294" t="s">
        <v>579</v>
      </c>
      <c r="J176" s="294" t="s">
        <v>628</v>
      </c>
      <c r="K176" s="342"/>
    </row>
    <row r="177" s="1" customFormat="1" ht="15" customHeight="1">
      <c r="B177" s="319"/>
      <c r="C177" s="294" t="s">
        <v>525</v>
      </c>
      <c r="D177" s="294"/>
      <c r="E177" s="294"/>
      <c r="F177" s="317" t="s">
        <v>577</v>
      </c>
      <c r="G177" s="294"/>
      <c r="H177" s="294" t="s">
        <v>644</v>
      </c>
      <c r="I177" s="294" t="s">
        <v>579</v>
      </c>
      <c r="J177" s="294" t="s">
        <v>628</v>
      </c>
      <c r="K177" s="342"/>
    </row>
    <row r="178" s="1" customFormat="1" ht="15" customHeight="1">
      <c r="B178" s="319"/>
      <c r="C178" s="294" t="s">
        <v>582</v>
      </c>
      <c r="D178" s="294"/>
      <c r="E178" s="294"/>
      <c r="F178" s="317" t="s">
        <v>583</v>
      </c>
      <c r="G178" s="294"/>
      <c r="H178" s="294" t="s">
        <v>644</v>
      </c>
      <c r="I178" s="294" t="s">
        <v>579</v>
      </c>
      <c r="J178" s="294">
        <v>50</v>
      </c>
      <c r="K178" s="342"/>
    </row>
    <row r="179" s="1" customFormat="1" ht="15" customHeight="1">
      <c r="B179" s="319"/>
      <c r="C179" s="294" t="s">
        <v>585</v>
      </c>
      <c r="D179" s="294"/>
      <c r="E179" s="294"/>
      <c r="F179" s="317" t="s">
        <v>577</v>
      </c>
      <c r="G179" s="294"/>
      <c r="H179" s="294" t="s">
        <v>644</v>
      </c>
      <c r="I179" s="294" t="s">
        <v>587</v>
      </c>
      <c r="J179" s="294"/>
      <c r="K179" s="342"/>
    </row>
    <row r="180" s="1" customFormat="1" ht="15" customHeight="1">
      <c r="B180" s="319"/>
      <c r="C180" s="294" t="s">
        <v>596</v>
      </c>
      <c r="D180" s="294"/>
      <c r="E180" s="294"/>
      <c r="F180" s="317" t="s">
        <v>583</v>
      </c>
      <c r="G180" s="294"/>
      <c r="H180" s="294" t="s">
        <v>644</v>
      </c>
      <c r="I180" s="294" t="s">
        <v>579</v>
      </c>
      <c r="J180" s="294">
        <v>50</v>
      </c>
      <c r="K180" s="342"/>
    </row>
    <row r="181" s="1" customFormat="1" ht="15" customHeight="1">
      <c r="B181" s="319"/>
      <c r="C181" s="294" t="s">
        <v>604</v>
      </c>
      <c r="D181" s="294"/>
      <c r="E181" s="294"/>
      <c r="F181" s="317" t="s">
        <v>583</v>
      </c>
      <c r="G181" s="294"/>
      <c r="H181" s="294" t="s">
        <v>644</v>
      </c>
      <c r="I181" s="294" t="s">
        <v>579</v>
      </c>
      <c r="J181" s="294">
        <v>50</v>
      </c>
      <c r="K181" s="342"/>
    </row>
    <row r="182" s="1" customFormat="1" ht="15" customHeight="1">
      <c r="B182" s="319"/>
      <c r="C182" s="294" t="s">
        <v>602</v>
      </c>
      <c r="D182" s="294"/>
      <c r="E182" s="294"/>
      <c r="F182" s="317" t="s">
        <v>583</v>
      </c>
      <c r="G182" s="294"/>
      <c r="H182" s="294" t="s">
        <v>644</v>
      </c>
      <c r="I182" s="294" t="s">
        <v>579</v>
      </c>
      <c r="J182" s="294">
        <v>50</v>
      </c>
      <c r="K182" s="342"/>
    </row>
    <row r="183" s="1" customFormat="1" ht="15" customHeight="1">
      <c r="B183" s="319"/>
      <c r="C183" s="294" t="s">
        <v>107</v>
      </c>
      <c r="D183" s="294"/>
      <c r="E183" s="294"/>
      <c r="F183" s="317" t="s">
        <v>577</v>
      </c>
      <c r="G183" s="294"/>
      <c r="H183" s="294" t="s">
        <v>645</v>
      </c>
      <c r="I183" s="294" t="s">
        <v>646</v>
      </c>
      <c r="J183" s="294"/>
      <c r="K183" s="342"/>
    </row>
    <row r="184" s="1" customFormat="1" ht="15" customHeight="1">
      <c r="B184" s="319"/>
      <c r="C184" s="294" t="s">
        <v>58</v>
      </c>
      <c r="D184" s="294"/>
      <c r="E184" s="294"/>
      <c r="F184" s="317" t="s">
        <v>577</v>
      </c>
      <c r="G184" s="294"/>
      <c r="H184" s="294" t="s">
        <v>647</v>
      </c>
      <c r="I184" s="294" t="s">
        <v>648</v>
      </c>
      <c r="J184" s="294">
        <v>1</v>
      </c>
      <c r="K184" s="342"/>
    </row>
    <row r="185" s="1" customFormat="1" ht="15" customHeight="1">
      <c r="B185" s="319"/>
      <c r="C185" s="294" t="s">
        <v>54</v>
      </c>
      <c r="D185" s="294"/>
      <c r="E185" s="294"/>
      <c r="F185" s="317" t="s">
        <v>577</v>
      </c>
      <c r="G185" s="294"/>
      <c r="H185" s="294" t="s">
        <v>649</v>
      </c>
      <c r="I185" s="294" t="s">
        <v>579</v>
      </c>
      <c r="J185" s="294">
        <v>20</v>
      </c>
      <c r="K185" s="342"/>
    </row>
    <row r="186" s="1" customFormat="1" ht="15" customHeight="1">
      <c r="B186" s="319"/>
      <c r="C186" s="294" t="s">
        <v>55</v>
      </c>
      <c r="D186" s="294"/>
      <c r="E186" s="294"/>
      <c r="F186" s="317" t="s">
        <v>577</v>
      </c>
      <c r="G186" s="294"/>
      <c r="H186" s="294" t="s">
        <v>650</v>
      </c>
      <c r="I186" s="294" t="s">
        <v>579</v>
      </c>
      <c r="J186" s="294">
        <v>255</v>
      </c>
      <c r="K186" s="342"/>
    </row>
    <row r="187" s="1" customFormat="1" ht="15" customHeight="1">
      <c r="B187" s="319"/>
      <c r="C187" s="294" t="s">
        <v>108</v>
      </c>
      <c r="D187" s="294"/>
      <c r="E187" s="294"/>
      <c r="F187" s="317" t="s">
        <v>577</v>
      </c>
      <c r="G187" s="294"/>
      <c r="H187" s="294" t="s">
        <v>541</v>
      </c>
      <c r="I187" s="294" t="s">
        <v>579</v>
      </c>
      <c r="J187" s="294">
        <v>10</v>
      </c>
      <c r="K187" s="342"/>
    </row>
    <row r="188" s="1" customFormat="1" ht="15" customHeight="1">
      <c r="B188" s="319"/>
      <c r="C188" s="294" t="s">
        <v>109</v>
      </c>
      <c r="D188" s="294"/>
      <c r="E188" s="294"/>
      <c r="F188" s="317" t="s">
        <v>577</v>
      </c>
      <c r="G188" s="294"/>
      <c r="H188" s="294" t="s">
        <v>651</v>
      </c>
      <c r="I188" s="294" t="s">
        <v>612</v>
      </c>
      <c r="J188" s="294"/>
      <c r="K188" s="342"/>
    </row>
    <row r="189" s="1" customFormat="1" ht="15" customHeight="1">
      <c r="B189" s="319"/>
      <c r="C189" s="294" t="s">
        <v>652</v>
      </c>
      <c r="D189" s="294"/>
      <c r="E189" s="294"/>
      <c r="F189" s="317" t="s">
        <v>577</v>
      </c>
      <c r="G189" s="294"/>
      <c r="H189" s="294" t="s">
        <v>653</v>
      </c>
      <c r="I189" s="294" t="s">
        <v>612</v>
      </c>
      <c r="J189" s="294"/>
      <c r="K189" s="342"/>
    </row>
    <row r="190" s="1" customFormat="1" ht="15" customHeight="1">
      <c r="B190" s="319"/>
      <c r="C190" s="294" t="s">
        <v>641</v>
      </c>
      <c r="D190" s="294"/>
      <c r="E190" s="294"/>
      <c r="F190" s="317" t="s">
        <v>577</v>
      </c>
      <c r="G190" s="294"/>
      <c r="H190" s="294" t="s">
        <v>654</v>
      </c>
      <c r="I190" s="294" t="s">
        <v>612</v>
      </c>
      <c r="J190" s="294"/>
      <c r="K190" s="342"/>
    </row>
    <row r="191" s="1" customFormat="1" ht="15" customHeight="1">
      <c r="B191" s="319"/>
      <c r="C191" s="294" t="s">
        <v>111</v>
      </c>
      <c r="D191" s="294"/>
      <c r="E191" s="294"/>
      <c r="F191" s="317" t="s">
        <v>583</v>
      </c>
      <c r="G191" s="294"/>
      <c r="H191" s="294" t="s">
        <v>655</v>
      </c>
      <c r="I191" s="294" t="s">
        <v>579</v>
      </c>
      <c r="J191" s="294">
        <v>50</v>
      </c>
      <c r="K191" s="342"/>
    </row>
    <row r="192" s="1" customFormat="1" ht="15" customHeight="1">
      <c r="B192" s="319"/>
      <c r="C192" s="294" t="s">
        <v>656</v>
      </c>
      <c r="D192" s="294"/>
      <c r="E192" s="294"/>
      <c r="F192" s="317" t="s">
        <v>583</v>
      </c>
      <c r="G192" s="294"/>
      <c r="H192" s="294" t="s">
        <v>657</v>
      </c>
      <c r="I192" s="294" t="s">
        <v>658</v>
      </c>
      <c r="J192" s="294"/>
      <c r="K192" s="342"/>
    </row>
    <row r="193" s="1" customFormat="1" ht="15" customHeight="1">
      <c r="B193" s="319"/>
      <c r="C193" s="294" t="s">
        <v>659</v>
      </c>
      <c r="D193" s="294"/>
      <c r="E193" s="294"/>
      <c r="F193" s="317" t="s">
        <v>583</v>
      </c>
      <c r="G193" s="294"/>
      <c r="H193" s="294" t="s">
        <v>660</v>
      </c>
      <c r="I193" s="294" t="s">
        <v>658</v>
      </c>
      <c r="J193" s="294"/>
      <c r="K193" s="342"/>
    </row>
    <row r="194" s="1" customFormat="1" ht="15" customHeight="1">
      <c r="B194" s="319"/>
      <c r="C194" s="294" t="s">
        <v>661</v>
      </c>
      <c r="D194" s="294"/>
      <c r="E194" s="294"/>
      <c r="F194" s="317" t="s">
        <v>583</v>
      </c>
      <c r="G194" s="294"/>
      <c r="H194" s="294" t="s">
        <v>662</v>
      </c>
      <c r="I194" s="294" t="s">
        <v>658</v>
      </c>
      <c r="J194" s="294"/>
      <c r="K194" s="342"/>
    </row>
    <row r="195" s="1" customFormat="1" ht="15" customHeight="1">
      <c r="B195" s="319"/>
      <c r="C195" s="356" t="s">
        <v>663</v>
      </c>
      <c r="D195" s="294"/>
      <c r="E195" s="294"/>
      <c r="F195" s="317" t="s">
        <v>583</v>
      </c>
      <c r="G195" s="294"/>
      <c r="H195" s="294" t="s">
        <v>664</v>
      </c>
      <c r="I195" s="294" t="s">
        <v>665</v>
      </c>
      <c r="J195" s="357" t="s">
        <v>666</v>
      </c>
      <c r="K195" s="342"/>
    </row>
    <row r="196" s="16" customFormat="1" ht="15" customHeight="1">
      <c r="B196" s="358"/>
      <c r="C196" s="359" t="s">
        <v>667</v>
      </c>
      <c r="D196" s="360"/>
      <c r="E196" s="360"/>
      <c r="F196" s="361" t="s">
        <v>583</v>
      </c>
      <c r="G196" s="360"/>
      <c r="H196" s="360" t="s">
        <v>668</v>
      </c>
      <c r="I196" s="360" t="s">
        <v>665</v>
      </c>
      <c r="J196" s="362" t="s">
        <v>666</v>
      </c>
      <c r="K196" s="363"/>
    </row>
    <row r="197" s="1" customFormat="1" ht="15" customHeight="1">
      <c r="B197" s="319"/>
      <c r="C197" s="356" t="s">
        <v>43</v>
      </c>
      <c r="D197" s="294"/>
      <c r="E197" s="294"/>
      <c r="F197" s="317" t="s">
        <v>577</v>
      </c>
      <c r="G197" s="294"/>
      <c r="H197" s="291" t="s">
        <v>669</v>
      </c>
      <c r="I197" s="294" t="s">
        <v>670</v>
      </c>
      <c r="J197" s="294"/>
      <c r="K197" s="342"/>
    </row>
    <row r="198" s="1" customFormat="1" ht="15" customHeight="1">
      <c r="B198" s="319"/>
      <c r="C198" s="356" t="s">
        <v>671</v>
      </c>
      <c r="D198" s="294"/>
      <c r="E198" s="294"/>
      <c r="F198" s="317" t="s">
        <v>577</v>
      </c>
      <c r="G198" s="294"/>
      <c r="H198" s="294" t="s">
        <v>672</v>
      </c>
      <c r="I198" s="294" t="s">
        <v>612</v>
      </c>
      <c r="J198" s="294"/>
      <c r="K198" s="342"/>
    </row>
    <row r="199" s="1" customFormat="1" ht="15" customHeight="1">
      <c r="B199" s="319"/>
      <c r="C199" s="356" t="s">
        <v>673</v>
      </c>
      <c r="D199" s="294"/>
      <c r="E199" s="294"/>
      <c r="F199" s="317" t="s">
        <v>577</v>
      </c>
      <c r="G199" s="294"/>
      <c r="H199" s="294" t="s">
        <v>674</v>
      </c>
      <c r="I199" s="294" t="s">
        <v>612</v>
      </c>
      <c r="J199" s="294"/>
      <c r="K199" s="342"/>
    </row>
    <row r="200" s="1" customFormat="1" ht="15" customHeight="1">
      <c r="B200" s="319"/>
      <c r="C200" s="356" t="s">
        <v>675</v>
      </c>
      <c r="D200" s="294"/>
      <c r="E200" s="294"/>
      <c r="F200" s="317" t="s">
        <v>583</v>
      </c>
      <c r="G200" s="294"/>
      <c r="H200" s="294" t="s">
        <v>676</v>
      </c>
      <c r="I200" s="294" t="s">
        <v>612</v>
      </c>
      <c r="J200" s="294"/>
      <c r="K200" s="342"/>
    </row>
    <row r="201" s="1" customFormat="1" ht="15" customHeight="1">
      <c r="B201" s="348"/>
      <c r="C201" s="364"/>
      <c r="D201" s="349"/>
      <c r="E201" s="349"/>
      <c r="F201" s="349"/>
      <c r="G201" s="349"/>
      <c r="H201" s="349"/>
      <c r="I201" s="349"/>
      <c r="J201" s="349"/>
      <c r="K201" s="350"/>
    </row>
    <row r="202" s="1" customFormat="1" ht="18.75" customHeight="1">
      <c r="B202" s="330"/>
      <c r="C202" s="340"/>
      <c r="D202" s="340"/>
      <c r="E202" s="340"/>
      <c r="F202" s="351"/>
      <c r="G202" s="340"/>
      <c r="H202" s="340"/>
      <c r="I202" s="340"/>
      <c r="J202" s="340"/>
      <c r="K202" s="330"/>
    </row>
    <row r="203" s="1" customFormat="1" ht="18.75" customHeight="1">
      <c r="B203" s="302"/>
      <c r="C203" s="302"/>
      <c r="D203" s="302"/>
      <c r="E203" s="302"/>
      <c r="F203" s="302"/>
      <c r="G203" s="302"/>
      <c r="H203" s="302"/>
      <c r="I203" s="302"/>
      <c r="J203" s="302"/>
      <c r="K203" s="302"/>
    </row>
    <row r="204" s="1" customFormat="1" ht="13.5">
      <c r="B204" s="281"/>
      <c r="C204" s="282"/>
      <c r="D204" s="282"/>
      <c r="E204" s="282"/>
      <c r="F204" s="282"/>
      <c r="G204" s="282"/>
      <c r="H204" s="282"/>
      <c r="I204" s="282"/>
      <c r="J204" s="282"/>
      <c r="K204" s="283"/>
    </row>
    <row r="205" s="1" customFormat="1" ht="21" customHeight="1">
      <c r="B205" s="284"/>
      <c r="C205" s="285" t="s">
        <v>677</v>
      </c>
      <c r="D205" s="285"/>
      <c r="E205" s="285"/>
      <c r="F205" s="285"/>
      <c r="G205" s="285"/>
      <c r="H205" s="285"/>
      <c r="I205" s="285"/>
      <c r="J205" s="285"/>
      <c r="K205" s="286"/>
    </row>
    <row r="206" s="1" customFormat="1" ht="25.5" customHeight="1">
      <c r="B206" s="284"/>
      <c r="C206" s="365" t="s">
        <v>678</v>
      </c>
      <c r="D206" s="365"/>
      <c r="E206" s="365"/>
      <c r="F206" s="365" t="s">
        <v>679</v>
      </c>
      <c r="G206" s="366"/>
      <c r="H206" s="365" t="s">
        <v>680</v>
      </c>
      <c r="I206" s="365"/>
      <c r="J206" s="365"/>
      <c r="K206" s="286"/>
    </row>
    <row r="207" s="1" customFormat="1" ht="5.25" customHeight="1">
      <c r="B207" s="319"/>
      <c r="C207" s="314"/>
      <c r="D207" s="314"/>
      <c r="E207" s="314"/>
      <c r="F207" s="314"/>
      <c r="G207" s="340"/>
      <c r="H207" s="314"/>
      <c r="I207" s="314"/>
      <c r="J207" s="314"/>
      <c r="K207" s="342"/>
    </row>
    <row r="208" s="1" customFormat="1" ht="15" customHeight="1">
      <c r="B208" s="319"/>
      <c r="C208" s="294" t="s">
        <v>670</v>
      </c>
      <c r="D208" s="294"/>
      <c r="E208" s="294"/>
      <c r="F208" s="317" t="s">
        <v>44</v>
      </c>
      <c r="G208" s="294"/>
      <c r="H208" s="294" t="s">
        <v>681</v>
      </c>
      <c r="I208" s="294"/>
      <c r="J208" s="294"/>
      <c r="K208" s="342"/>
    </row>
    <row r="209" s="1" customFormat="1" ht="15" customHeight="1">
      <c r="B209" s="319"/>
      <c r="C209" s="294"/>
      <c r="D209" s="294"/>
      <c r="E209" s="294"/>
      <c r="F209" s="317" t="s">
        <v>45</v>
      </c>
      <c r="G209" s="294"/>
      <c r="H209" s="294" t="s">
        <v>682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48</v>
      </c>
      <c r="G210" s="294"/>
      <c r="H210" s="294" t="s">
        <v>683</v>
      </c>
      <c r="I210" s="294"/>
      <c r="J210" s="294"/>
      <c r="K210" s="342"/>
    </row>
    <row r="211" s="1" customFormat="1" ht="15" customHeight="1">
      <c r="B211" s="319"/>
      <c r="C211" s="294"/>
      <c r="D211" s="294"/>
      <c r="E211" s="294"/>
      <c r="F211" s="317" t="s">
        <v>46</v>
      </c>
      <c r="G211" s="294"/>
      <c r="H211" s="294" t="s">
        <v>684</v>
      </c>
      <c r="I211" s="294"/>
      <c r="J211" s="294"/>
      <c r="K211" s="342"/>
    </row>
    <row r="212" s="1" customFormat="1" ht="15" customHeight="1">
      <c r="B212" s="319"/>
      <c r="C212" s="294"/>
      <c r="D212" s="294"/>
      <c r="E212" s="294"/>
      <c r="F212" s="317" t="s">
        <v>47</v>
      </c>
      <c r="G212" s="294"/>
      <c r="H212" s="294" t="s">
        <v>685</v>
      </c>
      <c r="I212" s="294"/>
      <c r="J212" s="294"/>
      <c r="K212" s="342"/>
    </row>
    <row r="213" s="1" customFormat="1" ht="15" customHeight="1">
      <c r="B213" s="319"/>
      <c r="C213" s="294"/>
      <c r="D213" s="294"/>
      <c r="E213" s="294"/>
      <c r="F213" s="317"/>
      <c r="G213" s="294"/>
      <c r="H213" s="294"/>
      <c r="I213" s="294"/>
      <c r="J213" s="294"/>
      <c r="K213" s="342"/>
    </row>
    <row r="214" s="1" customFormat="1" ht="15" customHeight="1">
      <c r="B214" s="319"/>
      <c r="C214" s="294" t="s">
        <v>624</v>
      </c>
      <c r="D214" s="294"/>
      <c r="E214" s="294"/>
      <c r="F214" s="317" t="s">
        <v>86</v>
      </c>
      <c r="G214" s="294"/>
      <c r="H214" s="294" t="s">
        <v>686</v>
      </c>
      <c r="I214" s="294"/>
      <c r="J214" s="294"/>
      <c r="K214" s="342"/>
    </row>
    <row r="215" s="1" customFormat="1" ht="15" customHeight="1">
      <c r="B215" s="319"/>
      <c r="C215" s="294"/>
      <c r="D215" s="294"/>
      <c r="E215" s="294"/>
      <c r="F215" s="317" t="s">
        <v>80</v>
      </c>
      <c r="G215" s="294"/>
      <c r="H215" s="294" t="s">
        <v>523</v>
      </c>
      <c r="I215" s="294"/>
      <c r="J215" s="294"/>
      <c r="K215" s="342"/>
    </row>
    <row r="216" s="1" customFormat="1" ht="15" customHeight="1">
      <c r="B216" s="319"/>
      <c r="C216" s="294"/>
      <c r="D216" s="294"/>
      <c r="E216" s="294"/>
      <c r="F216" s="317" t="s">
        <v>521</v>
      </c>
      <c r="G216" s="294"/>
      <c r="H216" s="294" t="s">
        <v>687</v>
      </c>
      <c r="I216" s="294"/>
      <c r="J216" s="294"/>
      <c r="K216" s="342"/>
    </row>
    <row r="217" s="1" customFormat="1" ht="15" customHeight="1">
      <c r="B217" s="367"/>
      <c r="C217" s="294"/>
      <c r="D217" s="294"/>
      <c r="E217" s="294"/>
      <c r="F217" s="317" t="s">
        <v>89</v>
      </c>
      <c r="G217" s="356"/>
      <c r="H217" s="346" t="s">
        <v>524</v>
      </c>
      <c r="I217" s="346"/>
      <c r="J217" s="346"/>
      <c r="K217" s="368"/>
    </row>
    <row r="218" s="1" customFormat="1" ht="15" customHeight="1">
      <c r="B218" s="367"/>
      <c r="C218" s="294"/>
      <c r="D218" s="294"/>
      <c r="E218" s="294"/>
      <c r="F218" s="317" t="s">
        <v>306</v>
      </c>
      <c r="G218" s="356"/>
      <c r="H218" s="346" t="s">
        <v>688</v>
      </c>
      <c r="I218" s="346"/>
      <c r="J218" s="346"/>
      <c r="K218" s="368"/>
    </row>
    <row r="219" s="1" customFormat="1" ht="15" customHeight="1">
      <c r="B219" s="367"/>
      <c r="C219" s="294"/>
      <c r="D219" s="294"/>
      <c r="E219" s="294"/>
      <c r="F219" s="317"/>
      <c r="G219" s="356"/>
      <c r="H219" s="346"/>
      <c r="I219" s="346"/>
      <c r="J219" s="346"/>
      <c r="K219" s="368"/>
    </row>
    <row r="220" s="1" customFormat="1" ht="15" customHeight="1">
      <c r="B220" s="367"/>
      <c r="C220" s="294" t="s">
        <v>648</v>
      </c>
      <c r="D220" s="294"/>
      <c r="E220" s="294"/>
      <c r="F220" s="317">
        <v>1</v>
      </c>
      <c r="G220" s="356"/>
      <c r="H220" s="346" t="s">
        <v>689</v>
      </c>
      <c r="I220" s="346"/>
      <c r="J220" s="346"/>
      <c r="K220" s="368"/>
    </row>
    <row r="221" s="1" customFormat="1" ht="15" customHeight="1">
      <c r="B221" s="367"/>
      <c r="C221" s="294"/>
      <c r="D221" s="294"/>
      <c r="E221" s="294"/>
      <c r="F221" s="317">
        <v>2</v>
      </c>
      <c r="G221" s="356"/>
      <c r="H221" s="346" t="s">
        <v>690</v>
      </c>
      <c r="I221" s="346"/>
      <c r="J221" s="346"/>
      <c r="K221" s="368"/>
    </row>
    <row r="222" s="1" customFormat="1" ht="15" customHeight="1">
      <c r="B222" s="367"/>
      <c r="C222" s="294"/>
      <c r="D222" s="294"/>
      <c r="E222" s="294"/>
      <c r="F222" s="317">
        <v>3</v>
      </c>
      <c r="G222" s="356"/>
      <c r="H222" s="346" t="s">
        <v>691</v>
      </c>
      <c r="I222" s="346"/>
      <c r="J222" s="346"/>
      <c r="K222" s="368"/>
    </row>
    <row r="223" s="1" customFormat="1" ht="15" customHeight="1">
      <c r="B223" s="367"/>
      <c r="C223" s="294"/>
      <c r="D223" s="294"/>
      <c r="E223" s="294"/>
      <c r="F223" s="317">
        <v>4</v>
      </c>
      <c r="G223" s="356"/>
      <c r="H223" s="346" t="s">
        <v>692</v>
      </c>
      <c r="I223" s="346"/>
      <c r="J223" s="346"/>
      <c r="K223" s="368"/>
    </row>
    <row r="224" s="1" customFormat="1" ht="12.75" customHeight="1">
      <c r="B224" s="369"/>
      <c r="C224" s="370"/>
      <c r="D224" s="370"/>
      <c r="E224" s="370"/>
      <c r="F224" s="370"/>
      <c r="G224" s="370"/>
      <c r="H224" s="370"/>
      <c r="I224" s="370"/>
      <c r="J224" s="370"/>
      <c r="K224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2024-08-14T11:55:02Z</dcterms:created>
  <dcterms:modified xsi:type="dcterms:W3CDTF">2024-08-14T11:55:10Z</dcterms:modified>
</cp:coreProperties>
</file>